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785" windowHeight="6030"/>
  </bookViews>
  <sheets>
    <sheet name="LOTTO 1" sheetId="59" r:id="rId1"/>
    <sheet name="LOTTO 2" sheetId="61" r:id="rId2"/>
    <sheet name="LOTTO 3 " sheetId="70" r:id="rId3"/>
    <sheet name="LOTTO 4 " sheetId="60" r:id="rId4"/>
    <sheet name="LOTTO 5" sheetId="62" r:id="rId5"/>
    <sheet name="LOTTO 6" sheetId="51" r:id="rId6"/>
    <sheet name="LOTTO 7 " sheetId="71" r:id="rId7"/>
    <sheet name="LOTTO 8 " sheetId="52" r:id="rId8"/>
    <sheet name="LOTTO 9 " sheetId="53" r:id="rId9"/>
    <sheet name="LOTTO 10 " sheetId="72" r:id="rId10"/>
    <sheet name="LOTTO 11 " sheetId="73" r:id="rId11"/>
    <sheet name="LOTTO 12 " sheetId="74" r:id="rId12"/>
    <sheet name="LOTTO 13" sheetId="50" r:id="rId13"/>
    <sheet name="LOTTO 14" sheetId="75" r:id="rId14"/>
    <sheet name="LOTTO 15" sheetId="76" r:id="rId15"/>
    <sheet name="LOTTO 16" sheetId="65" r:id="rId16"/>
    <sheet name="LOTTO 17" sheetId="77" r:id="rId17"/>
    <sheet name="LOTTO 18" sheetId="78" r:id="rId18"/>
    <sheet name="LOTTO 19" sheetId="79" r:id="rId19"/>
    <sheet name="LOTTO 20" sheetId="80" r:id="rId20"/>
    <sheet name="LOTTO 21" sheetId="81" r:id="rId21"/>
    <sheet name="LOTTO 22" sheetId="82" r:id="rId2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65" l="1"/>
  <c r="I36" i="65"/>
  <c r="F23" i="82" l="1"/>
  <c r="F326" i="81"/>
  <c r="F316" i="81"/>
  <c r="F306" i="81"/>
  <c r="F296" i="81"/>
  <c r="F73" i="80"/>
  <c r="F63" i="80"/>
  <c r="F53" i="80"/>
  <c r="F43" i="80"/>
  <c r="F173" i="79"/>
  <c r="F183" i="79"/>
  <c r="F193" i="79"/>
  <c r="F203" i="79"/>
  <c r="C47" i="78"/>
  <c r="F40" i="78"/>
  <c r="F41" i="78"/>
  <c r="F27" i="77"/>
  <c r="F63" i="65"/>
  <c r="F64" i="65"/>
  <c r="F48" i="76"/>
  <c r="F48" i="75"/>
  <c r="F45" i="75"/>
  <c r="C30" i="50"/>
  <c r="F24" i="50"/>
  <c r="F25" i="50"/>
  <c r="F43" i="74"/>
  <c r="F43" i="73"/>
  <c r="C85" i="72"/>
  <c r="F78" i="72"/>
  <c r="F67" i="72"/>
  <c r="F58" i="72"/>
  <c r="F48" i="72"/>
  <c r="F37" i="53"/>
  <c r="F76" i="52"/>
  <c r="F73" i="52"/>
  <c r="C70" i="71"/>
  <c r="F64" i="71"/>
  <c r="F56" i="71"/>
  <c r="F48" i="71"/>
  <c r="F39" i="71"/>
  <c r="F40" i="71"/>
  <c r="F35" i="59"/>
  <c r="F36" i="59"/>
  <c r="F44" i="59"/>
  <c r="F52" i="59"/>
  <c r="F60" i="59"/>
  <c r="C66" i="70"/>
  <c r="F60" i="70"/>
  <c r="F52" i="70"/>
  <c r="F44" i="70"/>
  <c r="F35" i="70"/>
  <c r="F36" i="70"/>
  <c r="C35" i="60"/>
  <c r="F29" i="60"/>
  <c r="F30" i="60"/>
  <c r="F27" i="51"/>
  <c r="F26" i="51"/>
  <c r="B30" i="82"/>
  <c r="F25" i="82"/>
  <c r="F24" i="82"/>
  <c r="F22" i="82"/>
  <c r="F21" i="82"/>
  <c r="I16" i="82"/>
  <c r="H16" i="82"/>
  <c r="I15" i="82"/>
  <c r="H15" i="82"/>
  <c r="I14" i="82"/>
  <c r="H14" i="82"/>
  <c r="I13" i="82"/>
  <c r="I17" i="82" s="1"/>
  <c r="H13" i="82"/>
  <c r="H234" i="81"/>
  <c r="I234" i="81"/>
  <c r="H235" i="81"/>
  <c r="I235" i="81"/>
  <c r="H236" i="81"/>
  <c r="I236" i="81"/>
  <c r="H237" i="81"/>
  <c r="I237" i="81"/>
  <c r="H238" i="81"/>
  <c r="I238" i="81"/>
  <c r="H239" i="81"/>
  <c r="I239" i="81"/>
  <c r="H240" i="81"/>
  <c r="I240" i="81"/>
  <c r="H241" i="81"/>
  <c r="I241" i="81"/>
  <c r="H242" i="81"/>
  <c r="I242" i="81"/>
  <c r="H243" i="81"/>
  <c r="I243" i="81"/>
  <c r="H244" i="81"/>
  <c r="I244" i="81"/>
  <c r="H245" i="81"/>
  <c r="I245" i="81"/>
  <c r="H246" i="81"/>
  <c r="I246" i="81"/>
  <c r="H247" i="81"/>
  <c r="I247" i="81"/>
  <c r="H248" i="81"/>
  <c r="I248" i="81"/>
  <c r="H249" i="81"/>
  <c r="I249" i="81"/>
  <c r="H250" i="81"/>
  <c r="I250" i="81"/>
  <c r="H251" i="81"/>
  <c r="I251" i="81"/>
  <c r="H252" i="81"/>
  <c r="I252" i="81"/>
  <c r="H253" i="81"/>
  <c r="I253" i="81"/>
  <c r="H254" i="81"/>
  <c r="I254" i="81"/>
  <c r="H255" i="81"/>
  <c r="I255" i="81"/>
  <c r="H256" i="81"/>
  <c r="I256" i="81"/>
  <c r="H257" i="81"/>
  <c r="I257" i="81"/>
  <c r="H258" i="81"/>
  <c r="I258" i="81"/>
  <c r="H259" i="81"/>
  <c r="I259" i="81"/>
  <c r="H260" i="81"/>
  <c r="I260" i="81"/>
  <c r="H261" i="81"/>
  <c r="I261" i="81"/>
  <c r="H262" i="81"/>
  <c r="I262" i="81"/>
  <c r="H263" i="81"/>
  <c r="I263" i="81"/>
  <c r="H264" i="81"/>
  <c r="I264" i="81"/>
  <c r="H265" i="81"/>
  <c r="I265" i="81"/>
  <c r="H266" i="81"/>
  <c r="I266" i="81"/>
  <c r="H267" i="81"/>
  <c r="I267" i="81"/>
  <c r="H268" i="81"/>
  <c r="I268" i="81"/>
  <c r="H269" i="81"/>
  <c r="I269" i="81"/>
  <c r="H270" i="81"/>
  <c r="I270" i="81"/>
  <c r="H271" i="81"/>
  <c r="I271" i="81"/>
  <c r="H272" i="81"/>
  <c r="I272" i="81"/>
  <c r="H273" i="81"/>
  <c r="I273" i="81"/>
  <c r="H274" i="81"/>
  <c r="I274" i="81"/>
  <c r="H275" i="81"/>
  <c r="I275" i="81"/>
  <c r="H276" i="81"/>
  <c r="I276" i="81"/>
  <c r="H277" i="81"/>
  <c r="I277" i="81"/>
  <c r="H278" i="81"/>
  <c r="I278" i="81"/>
  <c r="H279" i="81"/>
  <c r="I279" i="81"/>
  <c r="H280" i="81"/>
  <c r="I280" i="81"/>
  <c r="H281" i="81"/>
  <c r="I281" i="81"/>
  <c r="H282" i="81"/>
  <c r="I282" i="81"/>
  <c r="H283" i="81"/>
  <c r="I283" i="81"/>
  <c r="H284" i="81"/>
  <c r="I284" i="81"/>
  <c r="H285" i="81"/>
  <c r="I285" i="81"/>
  <c r="H286" i="81"/>
  <c r="I286" i="81"/>
  <c r="H287" i="81"/>
  <c r="I287" i="81"/>
  <c r="H288" i="81"/>
  <c r="I288" i="81"/>
  <c r="H173" i="81"/>
  <c r="I173" i="81"/>
  <c r="H174" i="81"/>
  <c r="I174" i="81"/>
  <c r="H175" i="81"/>
  <c r="I175" i="81"/>
  <c r="H176" i="81"/>
  <c r="I176" i="81"/>
  <c r="H177" i="81"/>
  <c r="I177" i="81"/>
  <c r="H178" i="81"/>
  <c r="I178" i="81"/>
  <c r="H179" i="81"/>
  <c r="I179" i="81"/>
  <c r="H180" i="81"/>
  <c r="I180" i="81"/>
  <c r="H181" i="81"/>
  <c r="I181" i="81"/>
  <c r="H182" i="81"/>
  <c r="I182" i="81"/>
  <c r="H183" i="81"/>
  <c r="I183" i="81"/>
  <c r="H184" i="81"/>
  <c r="I184" i="81"/>
  <c r="H185" i="81"/>
  <c r="I185" i="81"/>
  <c r="H186" i="81"/>
  <c r="I186" i="81"/>
  <c r="H187" i="81"/>
  <c r="I187" i="81"/>
  <c r="H188" i="81"/>
  <c r="I188" i="81"/>
  <c r="H189" i="81"/>
  <c r="I189" i="81"/>
  <c r="H190" i="81"/>
  <c r="I190" i="81"/>
  <c r="H191" i="81"/>
  <c r="I191" i="81"/>
  <c r="H192" i="81"/>
  <c r="I192" i="81"/>
  <c r="H193" i="81"/>
  <c r="I193" i="81"/>
  <c r="H194" i="81"/>
  <c r="I194" i="81"/>
  <c r="H195" i="81"/>
  <c r="I195" i="81"/>
  <c r="H196" i="81"/>
  <c r="I196" i="81"/>
  <c r="H197" i="81"/>
  <c r="I197" i="81"/>
  <c r="H198" i="81"/>
  <c r="I198" i="81"/>
  <c r="H199" i="81"/>
  <c r="I199" i="81"/>
  <c r="H200" i="81"/>
  <c r="I200" i="81"/>
  <c r="H201" i="81"/>
  <c r="I201" i="81"/>
  <c r="H202" i="81"/>
  <c r="I202" i="81"/>
  <c r="H203" i="81"/>
  <c r="I203" i="81"/>
  <c r="H204" i="81"/>
  <c r="I204" i="81"/>
  <c r="H205" i="81"/>
  <c r="I205" i="81"/>
  <c r="H206" i="81"/>
  <c r="I206" i="81"/>
  <c r="H207" i="81"/>
  <c r="I207" i="81"/>
  <c r="H208" i="81"/>
  <c r="I208" i="81"/>
  <c r="H209" i="81"/>
  <c r="I209" i="81"/>
  <c r="H210" i="81"/>
  <c r="I210" i="81"/>
  <c r="H211" i="81"/>
  <c r="I211" i="81"/>
  <c r="H212" i="81"/>
  <c r="I212" i="81"/>
  <c r="H213" i="81"/>
  <c r="I213" i="81"/>
  <c r="H214" i="81"/>
  <c r="I214" i="81"/>
  <c r="H215" i="81"/>
  <c r="I215" i="81"/>
  <c r="H216" i="81"/>
  <c r="I216" i="81"/>
  <c r="H217" i="81"/>
  <c r="I217" i="81"/>
  <c r="H218" i="81"/>
  <c r="I218" i="81"/>
  <c r="H219" i="81"/>
  <c r="I219" i="81"/>
  <c r="H220" i="81"/>
  <c r="I220" i="81"/>
  <c r="H221" i="81"/>
  <c r="I221" i="81"/>
  <c r="H222" i="81"/>
  <c r="I222" i="81"/>
  <c r="H223" i="81"/>
  <c r="I223" i="81"/>
  <c r="H224" i="81"/>
  <c r="I224" i="81"/>
  <c r="H225" i="81"/>
  <c r="I225" i="81"/>
  <c r="H226" i="81"/>
  <c r="I226" i="81"/>
  <c r="H227" i="81"/>
  <c r="I227" i="81"/>
  <c r="H228" i="81"/>
  <c r="I228" i="81"/>
  <c r="H112" i="81"/>
  <c r="I112" i="81"/>
  <c r="H113" i="81"/>
  <c r="I113" i="81"/>
  <c r="H114" i="81"/>
  <c r="I114" i="81"/>
  <c r="H115" i="81"/>
  <c r="I115" i="81"/>
  <c r="H116" i="81"/>
  <c r="I116" i="81"/>
  <c r="H117" i="81"/>
  <c r="I117" i="81"/>
  <c r="H118" i="81"/>
  <c r="I118" i="81"/>
  <c r="H119" i="81"/>
  <c r="I119" i="81"/>
  <c r="H120" i="81"/>
  <c r="I120" i="81"/>
  <c r="H121" i="81"/>
  <c r="I121" i="81"/>
  <c r="H122" i="81"/>
  <c r="I122" i="81"/>
  <c r="H123" i="81"/>
  <c r="I123" i="81"/>
  <c r="H124" i="81"/>
  <c r="I124" i="81"/>
  <c r="H125" i="81"/>
  <c r="I125" i="81"/>
  <c r="H126" i="81"/>
  <c r="I126" i="81"/>
  <c r="H127" i="81"/>
  <c r="I127" i="81"/>
  <c r="H128" i="81"/>
  <c r="I128" i="81"/>
  <c r="H129" i="81"/>
  <c r="I129" i="81"/>
  <c r="H130" i="81"/>
  <c r="I130" i="81"/>
  <c r="H131" i="81"/>
  <c r="I131" i="81"/>
  <c r="H132" i="81"/>
  <c r="I132" i="81"/>
  <c r="H133" i="81"/>
  <c r="I133" i="81"/>
  <c r="H134" i="81"/>
  <c r="I134" i="81"/>
  <c r="H135" i="81"/>
  <c r="I135" i="81"/>
  <c r="H136" i="81"/>
  <c r="I136" i="81"/>
  <c r="H137" i="81"/>
  <c r="I137" i="81"/>
  <c r="H138" i="81"/>
  <c r="I138" i="81"/>
  <c r="H139" i="81"/>
  <c r="I139" i="81"/>
  <c r="H140" i="81"/>
  <c r="I140" i="81"/>
  <c r="H141" i="81"/>
  <c r="I141" i="81"/>
  <c r="H142" i="81"/>
  <c r="I142" i="81"/>
  <c r="H143" i="81"/>
  <c r="I143" i="81"/>
  <c r="H144" i="81"/>
  <c r="I144" i="81"/>
  <c r="H145" i="81"/>
  <c r="I145" i="81"/>
  <c r="H146" i="81"/>
  <c r="I146" i="81"/>
  <c r="H147" i="81"/>
  <c r="I147" i="81"/>
  <c r="H148" i="81"/>
  <c r="I148" i="81"/>
  <c r="H149" i="81"/>
  <c r="I149" i="81"/>
  <c r="H150" i="81"/>
  <c r="I150" i="81"/>
  <c r="H151" i="81"/>
  <c r="I151" i="81"/>
  <c r="H152" i="81"/>
  <c r="I152" i="81"/>
  <c r="H153" i="81"/>
  <c r="I153" i="81"/>
  <c r="H154" i="81"/>
  <c r="I154" i="81"/>
  <c r="H155" i="81"/>
  <c r="I155" i="81"/>
  <c r="H156" i="81"/>
  <c r="I156" i="81"/>
  <c r="H157" i="81"/>
  <c r="I157" i="81"/>
  <c r="H158" i="81"/>
  <c r="I158" i="81"/>
  <c r="H159" i="81"/>
  <c r="I159" i="81"/>
  <c r="H160" i="81"/>
  <c r="I160" i="81"/>
  <c r="H161" i="81"/>
  <c r="I161" i="81"/>
  <c r="H162" i="81"/>
  <c r="I162" i="81"/>
  <c r="H163" i="81"/>
  <c r="I163" i="81"/>
  <c r="H164" i="81"/>
  <c r="I164" i="81"/>
  <c r="H165" i="81"/>
  <c r="I165" i="81"/>
  <c r="H166" i="81"/>
  <c r="I166" i="81"/>
  <c r="H167" i="81"/>
  <c r="I167" i="81"/>
  <c r="H14" i="81"/>
  <c r="I14" i="81"/>
  <c r="H15" i="81"/>
  <c r="I15" i="81"/>
  <c r="H16" i="81"/>
  <c r="I16" i="81"/>
  <c r="H17" i="81"/>
  <c r="I17" i="81"/>
  <c r="H18" i="81"/>
  <c r="I18" i="81"/>
  <c r="H19" i="81"/>
  <c r="I19" i="81"/>
  <c r="H20" i="81"/>
  <c r="I20" i="81"/>
  <c r="H21" i="81"/>
  <c r="I21" i="81"/>
  <c r="H22" i="81"/>
  <c r="I22" i="81"/>
  <c r="H23" i="81"/>
  <c r="I23" i="81"/>
  <c r="H24" i="81"/>
  <c r="I24" i="81"/>
  <c r="H25" i="81"/>
  <c r="I25" i="81"/>
  <c r="H26" i="81"/>
  <c r="I26" i="81"/>
  <c r="H27" i="81"/>
  <c r="I27" i="81"/>
  <c r="H28" i="81"/>
  <c r="I28" i="81"/>
  <c r="H29" i="81"/>
  <c r="I29" i="81"/>
  <c r="H30" i="81"/>
  <c r="I30" i="81"/>
  <c r="H31" i="81"/>
  <c r="I31" i="81"/>
  <c r="H32" i="81"/>
  <c r="I32" i="81"/>
  <c r="H33" i="81"/>
  <c r="I33" i="81"/>
  <c r="H34" i="81"/>
  <c r="I34" i="81"/>
  <c r="H35" i="81"/>
  <c r="I35" i="81"/>
  <c r="H36" i="81"/>
  <c r="I36" i="81"/>
  <c r="H37" i="81"/>
  <c r="I37" i="81"/>
  <c r="H38" i="81"/>
  <c r="I38" i="81"/>
  <c r="H39" i="81"/>
  <c r="I39" i="81"/>
  <c r="H40" i="81"/>
  <c r="I40" i="81"/>
  <c r="H41" i="81"/>
  <c r="I41" i="81"/>
  <c r="H42" i="81"/>
  <c r="I42" i="81"/>
  <c r="H43" i="81"/>
  <c r="I43" i="81"/>
  <c r="H44" i="81"/>
  <c r="I44" i="81"/>
  <c r="H45" i="81"/>
  <c r="I45" i="81"/>
  <c r="H46" i="81"/>
  <c r="I46" i="81"/>
  <c r="H47" i="81"/>
  <c r="I47" i="81"/>
  <c r="H48" i="81"/>
  <c r="I48" i="81"/>
  <c r="H49" i="81"/>
  <c r="I49" i="81"/>
  <c r="H50" i="81"/>
  <c r="I50" i="81"/>
  <c r="H51" i="81"/>
  <c r="I51" i="81"/>
  <c r="H52" i="81"/>
  <c r="I52" i="81"/>
  <c r="H53" i="81"/>
  <c r="I53" i="81"/>
  <c r="H54" i="81"/>
  <c r="I54" i="81"/>
  <c r="H55" i="81"/>
  <c r="I55" i="81"/>
  <c r="H56" i="81"/>
  <c r="I56" i="81"/>
  <c r="H57" i="81"/>
  <c r="I57" i="81"/>
  <c r="H58" i="81"/>
  <c r="I58" i="81"/>
  <c r="H59" i="81"/>
  <c r="I59" i="81"/>
  <c r="H60" i="81"/>
  <c r="I60" i="81"/>
  <c r="H61" i="81"/>
  <c r="I61" i="81"/>
  <c r="H62" i="81"/>
  <c r="I62" i="81"/>
  <c r="H63" i="81"/>
  <c r="I63" i="81"/>
  <c r="H64" i="81"/>
  <c r="I64" i="81"/>
  <c r="H65" i="81"/>
  <c r="I65" i="81"/>
  <c r="H66" i="81"/>
  <c r="I66" i="81"/>
  <c r="H67" i="81"/>
  <c r="I67" i="81"/>
  <c r="H68" i="81"/>
  <c r="I68" i="81"/>
  <c r="H69" i="81"/>
  <c r="I69" i="81"/>
  <c r="H70" i="81"/>
  <c r="I70" i="81"/>
  <c r="H71" i="81"/>
  <c r="I71" i="81"/>
  <c r="H72" i="81"/>
  <c r="I72" i="81"/>
  <c r="H73" i="81"/>
  <c r="I73" i="81"/>
  <c r="H74" i="81"/>
  <c r="I74" i="81"/>
  <c r="H75" i="81"/>
  <c r="I75" i="81"/>
  <c r="H76" i="81"/>
  <c r="I76" i="81"/>
  <c r="H77" i="81"/>
  <c r="I77" i="81"/>
  <c r="H78" i="81"/>
  <c r="I78" i="81"/>
  <c r="H79" i="81"/>
  <c r="I79" i="81"/>
  <c r="H80" i="81"/>
  <c r="I80" i="81"/>
  <c r="H81" i="81"/>
  <c r="I81" i="81"/>
  <c r="H82" i="81"/>
  <c r="I82" i="81"/>
  <c r="H83" i="81"/>
  <c r="I83" i="81"/>
  <c r="H84" i="81"/>
  <c r="I84" i="81"/>
  <c r="B333" i="81"/>
  <c r="F328" i="81"/>
  <c r="F327" i="81"/>
  <c r="F325" i="81"/>
  <c r="F324" i="81"/>
  <c r="F318" i="81"/>
  <c r="F317" i="81"/>
  <c r="F315" i="81"/>
  <c r="F314" i="81"/>
  <c r="F308" i="81"/>
  <c r="F307" i="81"/>
  <c r="F305" i="81"/>
  <c r="F304" i="81"/>
  <c r="F298" i="81"/>
  <c r="F297" i="81"/>
  <c r="F295" i="81"/>
  <c r="F294" i="81"/>
  <c r="I106" i="81"/>
  <c r="H106" i="81"/>
  <c r="I105" i="81"/>
  <c r="H105" i="81"/>
  <c r="I104" i="81"/>
  <c r="H104" i="81"/>
  <c r="I103" i="81"/>
  <c r="H103" i="81"/>
  <c r="I102" i="81"/>
  <c r="H102" i="81"/>
  <c r="I101" i="81"/>
  <c r="H101" i="81"/>
  <c r="I100" i="81"/>
  <c r="H100" i="81"/>
  <c r="I99" i="81"/>
  <c r="H99" i="81"/>
  <c r="I98" i="81"/>
  <c r="H98" i="81"/>
  <c r="I97" i="81"/>
  <c r="H97" i="81"/>
  <c r="I96" i="81"/>
  <c r="H96" i="81"/>
  <c r="I95" i="81"/>
  <c r="H95" i="81"/>
  <c r="I94" i="81"/>
  <c r="H94" i="81"/>
  <c r="I93" i="81"/>
  <c r="H93" i="81"/>
  <c r="I92" i="81"/>
  <c r="H92" i="81"/>
  <c r="I91" i="81"/>
  <c r="H91" i="81"/>
  <c r="I90" i="81"/>
  <c r="H90" i="81"/>
  <c r="I89" i="81"/>
  <c r="H89" i="81"/>
  <c r="I88" i="81"/>
  <c r="H88" i="81"/>
  <c r="I87" i="81"/>
  <c r="H87" i="81"/>
  <c r="I86" i="81"/>
  <c r="H86" i="81"/>
  <c r="I85" i="81"/>
  <c r="H85" i="81"/>
  <c r="I13" i="81"/>
  <c r="H13" i="81"/>
  <c r="B80" i="80"/>
  <c r="H20" i="80"/>
  <c r="I20" i="80"/>
  <c r="H21" i="80"/>
  <c r="I21" i="80"/>
  <c r="F75" i="80"/>
  <c r="F74" i="80"/>
  <c r="F72" i="80"/>
  <c r="F71" i="80"/>
  <c r="F65" i="80"/>
  <c r="F64" i="80"/>
  <c r="F62" i="80"/>
  <c r="F61" i="80"/>
  <c r="F55" i="80"/>
  <c r="F54" i="80"/>
  <c r="F52" i="80"/>
  <c r="F51" i="80"/>
  <c r="F45" i="80"/>
  <c r="F44" i="80"/>
  <c r="F42" i="80"/>
  <c r="F41" i="80"/>
  <c r="I35" i="80"/>
  <c r="H35" i="80"/>
  <c r="I34" i="80"/>
  <c r="H34" i="80"/>
  <c r="I28" i="80"/>
  <c r="H28" i="80"/>
  <c r="I27" i="80"/>
  <c r="H27" i="80"/>
  <c r="I14" i="80"/>
  <c r="H14" i="80"/>
  <c r="I13" i="80"/>
  <c r="I15" i="80" s="1"/>
  <c r="H13" i="80"/>
  <c r="B210" i="79"/>
  <c r="F206" i="79"/>
  <c r="F196" i="79"/>
  <c r="F186" i="79"/>
  <c r="F176" i="79"/>
  <c r="I166" i="79"/>
  <c r="I128" i="79"/>
  <c r="I54" i="79"/>
  <c r="I88" i="79"/>
  <c r="H38" i="79"/>
  <c r="I38" i="79"/>
  <c r="H39" i="79"/>
  <c r="I39" i="79"/>
  <c r="H40" i="79"/>
  <c r="I40" i="79"/>
  <c r="H41" i="79"/>
  <c r="I41" i="79"/>
  <c r="H42" i="79"/>
  <c r="I42" i="79"/>
  <c r="H43" i="79"/>
  <c r="I43" i="79"/>
  <c r="H44" i="79"/>
  <c r="I44" i="79"/>
  <c r="H45" i="79"/>
  <c r="I45" i="79"/>
  <c r="H46" i="79"/>
  <c r="I46" i="79"/>
  <c r="H47" i="79"/>
  <c r="I47" i="79"/>
  <c r="H48" i="79"/>
  <c r="I48" i="79"/>
  <c r="H49" i="79"/>
  <c r="I49" i="79"/>
  <c r="H50" i="79"/>
  <c r="I50" i="79"/>
  <c r="H51" i="79"/>
  <c r="I51" i="79"/>
  <c r="H78" i="79"/>
  <c r="I78" i="79"/>
  <c r="H79" i="79"/>
  <c r="I79" i="79"/>
  <c r="H80" i="79"/>
  <c r="I80" i="79"/>
  <c r="H81" i="79"/>
  <c r="I81" i="79"/>
  <c r="H82" i="79"/>
  <c r="I82" i="79"/>
  <c r="H83" i="79"/>
  <c r="I83" i="79"/>
  <c r="H84" i="79"/>
  <c r="I84" i="79"/>
  <c r="H85" i="79"/>
  <c r="I85" i="79"/>
  <c r="H86" i="79"/>
  <c r="I86" i="79"/>
  <c r="H87" i="79"/>
  <c r="I87" i="79"/>
  <c r="H116" i="79"/>
  <c r="I116" i="79"/>
  <c r="H117" i="79"/>
  <c r="I117" i="79"/>
  <c r="H118" i="79"/>
  <c r="I118" i="79"/>
  <c r="H119" i="79"/>
  <c r="I119" i="79"/>
  <c r="H120" i="79"/>
  <c r="I120" i="79"/>
  <c r="H121" i="79"/>
  <c r="I121" i="79"/>
  <c r="H122" i="79"/>
  <c r="I122" i="79"/>
  <c r="H123" i="79"/>
  <c r="I123" i="79"/>
  <c r="H124" i="79"/>
  <c r="I124" i="79"/>
  <c r="H125" i="79"/>
  <c r="I125" i="79"/>
  <c r="H126" i="79"/>
  <c r="I126" i="79"/>
  <c r="H127" i="79"/>
  <c r="I127" i="79"/>
  <c r="H156" i="79"/>
  <c r="I156" i="79"/>
  <c r="H157" i="79"/>
  <c r="I157" i="79"/>
  <c r="H158" i="79"/>
  <c r="I158" i="79"/>
  <c r="H159" i="79"/>
  <c r="I159" i="79"/>
  <c r="H160" i="79"/>
  <c r="I160" i="79"/>
  <c r="H161" i="79"/>
  <c r="I161" i="79"/>
  <c r="H162" i="79"/>
  <c r="I162" i="79"/>
  <c r="H163" i="79"/>
  <c r="I163" i="79"/>
  <c r="H164" i="79"/>
  <c r="I164" i="79"/>
  <c r="H165" i="79"/>
  <c r="I165" i="79"/>
  <c r="H134" i="79"/>
  <c r="I134" i="79"/>
  <c r="H135" i="79"/>
  <c r="I135" i="79"/>
  <c r="H136" i="79"/>
  <c r="I136" i="79"/>
  <c r="H137" i="79"/>
  <c r="I137" i="79"/>
  <c r="H138" i="79"/>
  <c r="I138" i="79"/>
  <c r="H139" i="79"/>
  <c r="I139" i="79"/>
  <c r="H140" i="79"/>
  <c r="I140" i="79"/>
  <c r="H141" i="79"/>
  <c r="I141" i="79"/>
  <c r="H142" i="79"/>
  <c r="I142" i="79"/>
  <c r="H143" i="79"/>
  <c r="I143" i="79"/>
  <c r="H144" i="79"/>
  <c r="I144" i="79"/>
  <c r="H145" i="79"/>
  <c r="I145" i="79"/>
  <c r="H146" i="79"/>
  <c r="I146" i="79"/>
  <c r="H147" i="79"/>
  <c r="I147" i="79"/>
  <c r="H148" i="79"/>
  <c r="I148" i="79"/>
  <c r="H149" i="79"/>
  <c r="I149" i="79"/>
  <c r="H150" i="79"/>
  <c r="I150" i="79"/>
  <c r="H151" i="79"/>
  <c r="I151" i="79"/>
  <c r="H152" i="79"/>
  <c r="I152" i="79"/>
  <c r="H153" i="79"/>
  <c r="I153" i="79"/>
  <c r="H154" i="79"/>
  <c r="I154" i="79"/>
  <c r="H94" i="79"/>
  <c r="I94" i="79"/>
  <c r="H95" i="79"/>
  <c r="I95" i="79"/>
  <c r="H96" i="79"/>
  <c r="I96" i="79"/>
  <c r="H97" i="79"/>
  <c r="I97" i="79"/>
  <c r="H98" i="79"/>
  <c r="I98" i="79"/>
  <c r="H99" i="79"/>
  <c r="I99" i="79"/>
  <c r="H100" i="79"/>
  <c r="I100" i="79"/>
  <c r="H101" i="79"/>
  <c r="I101" i="79"/>
  <c r="H102" i="79"/>
  <c r="I102" i="79"/>
  <c r="H103" i="79"/>
  <c r="I103" i="79"/>
  <c r="H104" i="79"/>
  <c r="I104" i="79"/>
  <c r="H105" i="79"/>
  <c r="I105" i="79"/>
  <c r="H106" i="79"/>
  <c r="I106" i="79"/>
  <c r="H107" i="79"/>
  <c r="I107" i="79"/>
  <c r="H108" i="79"/>
  <c r="I108" i="79"/>
  <c r="H109" i="79"/>
  <c r="I109" i="79"/>
  <c r="H110" i="79"/>
  <c r="I110" i="79"/>
  <c r="H111" i="79"/>
  <c r="I111" i="79"/>
  <c r="H112" i="79"/>
  <c r="I112" i="79"/>
  <c r="H113" i="79"/>
  <c r="I113" i="79"/>
  <c r="H114" i="79"/>
  <c r="I114" i="79"/>
  <c r="H115" i="79"/>
  <c r="I115" i="79"/>
  <c r="H60" i="79"/>
  <c r="I60" i="79"/>
  <c r="H61" i="79"/>
  <c r="I61" i="79"/>
  <c r="H62" i="79"/>
  <c r="I62" i="79"/>
  <c r="H63" i="79"/>
  <c r="I63" i="79"/>
  <c r="H64" i="79"/>
  <c r="I64" i="79"/>
  <c r="H65" i="79"/>
  <c r="I65" i="79"/>
  <c r="H66" i="79"/>
  <c r="I66" i="79"/>
  <c r="H67" i="79"/>
  <c r="I67" i="79"/>
  <c r="H68" i="79"/>
  <c r="I68" i="79"/>
  <c r="H69" i="79"/>
  <c r="I69" i="79"/>
  <c r="H70" i="79"/>
  <c r="I70" i="79"/>
  <c r="H71" i="79"/>
  <c r="I71" i="79"/>
  <c r="H72" i="79"/>
  <c r="I72" i="79"/>
  <c r="H73" i="79"/>
  <c r="I73" i="79"/>
  <c r="H74" i="79"/>
  <c r="I74" i="79"/>
  <c r="H75" i="79"/>
  <c r="I75" i="79"/>
  <c r="H76" i="79"/>
  <c r="I76" i="79"/>
  <c r="H77" i="79"/>
  <c r="I77" i="79"/>
  <c r="H15" i="79"/>
  <c r="I15" i="79"/>
  <c r="H16" i="79"/>
  <c r="I16" i="79"/>
  <c r="H17" i="79"/>
  <c r="I17" i="79"/>
  <c r="H18" i="79"/>
  <c r="I18" i="79"/>
  <c r="H19" i="79"/>
  <c r="I19" i="79"/>
  <c r="H20" i="79"/>
  <c r="I20" i="79"/>
  <c r="H21" i="79"/>
  <c r="I21" i="79"/>
  <c r="H22" i="79"/>
  <c r="I22" i="79"/>
  <c r="H23" i="79"/>
  <c r="I23" i="79"/>
  <c r="H24" i="79"/>
  <c r="I24" i="79"/>
  <c r="H25" i="79"/>
  <c r="I25" i="79"/>
  <c r="H26" i="79"/>
  <c r="I26" i="79"/>
  <c r="H27" i="79"/>
  <c r="I27" i="79"/>
  <c r="H28" i="79"/>
  <c r="I28" i="79"/>
  <c r="H29" i="79"/>
  <c r="I29" i="79"/>
  <c r="H30" i="79"/>
  <c r="I30" i="79"/>
  <c r="H31" i="79"/>
  <c r="I31" i="79"/>
  <c r="H32" i="79"/>
  <c r="I32" i="79"/>
  <c r="H33" i="79"/>
  <c r="I33" i="79"/>
  <c r="H34" i="79"/>
  <c r="I34" i="79"/>
  <c r="H35" i="79"/>
  <c r="I35" i="79"/>
  <c r="H36" i="79"/>
  <c r="I36" i="79"/>
  <c r="H37" i="79"/>
  <c r="I37" i="79"/>
  <c r="F205" i="79"/>
  <c r="F204" i="79"/>
  <c r="F202" i="79"/>
  <c r="F201" i="79"/>
  <c r="F195" i="79"/>
  <c r="F194" i="79"/>
  <c r="F192" i="79"/>
  <c r="F191" i="79"/>
  <c r="F185" i="79"/>
  <c r="F184" i="79"/>
  <c r="F182" i="79"/>
  <c r="F181" i="79"/>
  <c r="F175" i="79"/>
  <c r="F174" i="79"/>
  <c r="F172" i="79"/>
  <c r="F171" i="79"/>
  <c r="I155" i="79"/>
  <c r="H155" i="79"/>
  <c r="I133" i="79"/>
  <c r="H133" i="79"/>
  <c r="I93" i="79"/>
  <c r="H93" i="79"/>
  <c r="I59" i="79"/>
  <c r="H59" i="79"/>
  <c r="I53" i="79"/>
  <c r="H53" i="79"/>
  <c r="I52" i="79"/>
  <c r="H52" i="79"/>
  <c r="I14" i="79"/>
  <c r="H14" i="79"/>
  <c r="I13" i="79"/>
  <c r="H13" i="79"/>
  <c r="I168" i="81" l="1"/>
  <c r="I107" i="81"/>
  <c r="I289" i="81"/>
  <c r="I229" i="81"/>
  <c r="F26" i="82"/>
  <c r="C30" i="82" s="1"/>
  <c r="D30" i="82" s="1"/>
  <c r="F299" i="81"/>
  <c r="F309" i="81"/>
  <c r="F319" i="81"/>
  <c r="F329" i="81"/>
  <c r="I29" i="80"/>
  <c r="F66" i="80"/>
  <c r="F46" i="80"/>
  <c r="F56" i="80"/>
  <c r="F76" i="80"/>
  <c r="I22" i="80"/>
  <c r="I36" i="80"/>
  <c r="C210" i="79"/>
  <c r="I35" i="78"/>
  <c r="B47" i="78"/>
  <c r="F43" i="78"/>
  <c r="F42" i="78"/>
  <c r="F39" i="78"/>
  <c r="I31" i="78"/>
  <c r="H31" i="78"/>
  <c r="I30" i="78"/>
  <c r="H30" i="78"/>
  <c r="I29" i="78"/>
  <c r="H29" i="78"/>
  <c r="I28" i="78"/>
  <c r="H28" i="78"/>
  <c r="I27" i="78"/>
  <c r="H27" i="78"/>
  <c r="I26" i="78"/>
  <c r="H26" i="78"/>
  <c r="I25" i="78"/>
  <c r="H25" i="78"/>
  <c r="I24" i="78"/>
  <c r="H24" i="78"/>
  <c r="I23" i="78"/>
  <c r="H23" i="78"/>
  <c r="I22" i="78"/>
  <c r="H22" i="78"/>
  <c r="I21" i="78"/>
  <c r="H21" i="78"/>
  <c r="I20" i="78"/>
  <c r="H20" i="78"/>
  <c r="I19" i="78"/>
  <c r="H19" i="78"/>
  <c r="I18" i="78"/>
  <c r="H18" i="78"/>
  <c r="I17" i="78"/>
  <c r="H17" i="78"/>
  <c r="I16" i="78"/>
  <c r="H16" i="78"/>
  <c r="I15" i="78"/>
  <c r="H15" i="78"/>
  <c r="I14" i="78"/>
  <c r="H14" i="78"/>
  <c r="I13" i="78"/>
  <c r="H13" i="78"/>
  <c r="I21" i="77"/>
  <c r="B34" i="77"/>
  <c r="F29" i="77"/>
  <c r="F28" i="77"/>
  <c r="F26" i="77"/>
  <c r="F25" i="77"/>
  <c r="I20" i="77"/>
  <c r="H20" i="77"/>
  <c r="I19" i="77"/>
  <c r="H19" i="77"/>
  <c r="I18" i="77"/>
  <c r="H18" i="77"/>
  <c r="I17" i="77"/>
  <c r="H17" i="77"/>
  <c r="I16" i="77"/>
  <c r="H16" i="77"/>
  <c r="I15" i="77"/>
  <c r="H15" i="77"/>
  <c r="I14" i="77"/>
  <c r="H14" i="77"/>
  <c r="I13" i="77"/>
  <c r="H13" i="77"/>
  <c r="B30" i="50"/>
  <c r="B70" i="65"/>
  <c r="H54" i="65"/>
  <c r="I54" i="65"/>
  <c r="B55" i="76"/>
  <c r="F50" i="76"/>
  <c r="F49" i="76"/>
  <c r="F47" i="76"/>
  <c r="F46" i="76"/>
  <c r="I40" i="76"/>
  <c r="H40" i="76"/>
  <c r="I39" i="76"/>
  <c r="H39" i="76"/>
  <c r="I32" i="76"/>
  <c r="H32" i="76"/>
  <c r="I31" i="76"/>
  <c r="H31" i="76"/>
  <c r="I30" i="76"/>
  <c r="H30" i="76"/>
  <c r="I29" i="76"/>
  <c r="H29" i="76"/>
  <c r="I28" i="76"/>
  <c r="H28" i="76"/>
  <c r="I27" i="76"/>
  <c r="H27" i="76"/>
  <c r="I26" i="76"/>
  <c r="H26" i="76"/>
  <c r="I25" i="76"/>
  <c r="H25" i="76"/>
  <c r="I24" i="76"/>
  <c r="H24" i="76"/>
  <c r="I23" i="76"/>
  <c r="H23" i="76"/>
  <c r="I22" i="76"/>
  <c r="H22" i="76"/>
  <c r="I21" i="76"/>
  <c r="H21" i="76"/>
  <c r="I20" i="76"/>
  <c r="H20" i="76"/>
  <c r="I19" i="76"/>
  <c r="H19" i="76"/>
  <c r="I18" i="76"/>
  <c r="H18" i="76"/>
  <c r="I17" i="76"/>
  <c r="H17" i="76"/>
  <c r="I16" i="76"/>
  <c r="H16" i="76"/>
  <c r="I15" i="76"/>
  <c r="H15" i="76"/>
  <c r="I14" i="76"/>
  <c r="H14" i="76"/>
  <c r="I13" i="76"/>
  <c r="I41" i="76" s="1"/>
  <c r="H13" i="76"/>
  <c r="B52" i="75"/>
  <c r="I38" i="75"/>
  <c r="I26" i="75"/>
  <c r="I27" i="75"/>
  <c r="I28" i="75"/>
  <c r="H26" i="75"/>
  <c r="H27" i="75"/>
  <c r="H28" i="75"/>
  <c r="F47" i="75"/>
  <c r="F46" i="75"/>
  <c r="F44" i="75"/>
  <c r="F43" i="75"/>
  <c r="I37" i="75"/>
  <c r="H37" i="75"/>
  <c r="I36" i="75"/>
  <c r="H36" i="75"/>
  <c r="I35" i="75"/>
  <c r="H35" i="75"/>
  <c r="I34" i="75"/>
  <c r="H34" i="75"/>
  <c r="I33" i="75"/>
  <c r="H33" i="75"/>
  <c r="I32" i="75"/>
  <c r="H32" i="75"/>
  <c r="I31" i="75"/>
  <c r="H31" i="75"/>
  <c r="I30" i="75"/>
  <c r="H30" i="75"/>
  <c r="I29" i="75"/>
  <c r="H29" i="75"/>
  <c r="I25" i="75"/>
  <c r="H25" i="75"/>
  <c r="I24" i="75"/>
  <c r="H24" i="75"/>
  <c r="I23" i="75"/>
  <c r="H23" i="75"/>
  <c r="I22" i="75"/>
  <c r="H22" i="75"/>
  <c r="I21" i="75"/>
  <c r="H21" i="75"/>
  <c r="I20" i="75"/>
  <c r="H20" i="75"/>
  <c r="I19" i="75"/>
  <c r="H19" i="75"/>
  <c r="I18" i="75"/>
  <c r="H18" i="75"/>
  <c r="I17" i="75"/>
  <c r="H17" i="75"/>
  <c r="I16" i="75"/>
  <c r="H16" i="75"/>
  <c r="I15" i="75"/>
  <c r="H15" i="75"/>
  <c r="I14" i="75"/>
  <c r="H14" i="75"/>
  <c r="I13" i="75"/>
  <c r="H13" i="75"/>
  <c r="B50" i="74"/>
  <c r="F26" i="50"/>
  <c r="I16" i="50"/>
  <c r="H16" i="50"/>
  <c r="F45" i="74"/>
  <c r="F44" i="74"/>
  <c r="F42" i="74"/>
  <c r="F41" i="74"/>
  <c r="I35" i="74"/>
  <c r="H35" i="74"/>
  <c r="I34" i="74"/>
  <c r="H34" i="74"/>
  <c r="I33" i="74"/>
  <c r="H33" i="74"/>
  <c r="I32" i="74"/>
  <c r="H32" i="74"/>
  <c r="I31" i="74"/>
  <c r="H31" i="74"/>
  <c r="I30" i="74"/>
  <c r="H30" i="74"/>
  <c r="I29" i="74"/>
  <c r="H29" i="74"/>
  <c r="I28" i="74"/>
  <c r="H28" i="74"/>
  <c r="I27" i="74"/>
  <c r="H27" i="74"/>
  <c r="I26" i="74"/>
  <c r="H26" i="74"/>
  <c r="I25" i="74"/>
  <c r="H25" i="74"/>
  <c r="I24" i="74"/>
  <c r="H24" i="74"/>
  <c r="I23" i="74"/>
  <c r="H23" i="74"/>
  <c r="I22" i="74"/>
  <c r="H22" i="74"/>
  <c r="I21" i="74"/>
  <c r="H21" i="74"/>
  <c r="I20" i="74"/>
  <c r="H20" i="74"/>
  <c r="I19" i="74"/>
  <c r="H19" i="74"/>
  <c r="I18" i="74"/>
  <c r="H18" i="74"/>
  <c r="I17" i="74"/>
  <c r="H17" i="74"/>
  <c r="I16" i="74"/>
  <c r="H16" i="74"/>
  <c r="I15" i="74"/>
  <c r="H15" i="74"/>
  <c r="I14" i="74"/>
  <c r="H14" i="74"/>
  <c r="I13" i="74"/>
  <c r="H13" i="74"/>
  <c r="B50" i="73"/>
  <c r="F45" i="73"/>
  <c r="F44" i="73"/>
  <c r="F42" i="73"/>
  <c r="F41" i="73"/>
  <c r="I34" i="73"/>
  <c r="H34" i="73"/>
  <c r="I33" i="73"/>
  <c r="H33" i="73"/>
  <c r="I32" i="73"/>
  <c r="H32" i="73"/>
  <c r="I31" i="73"/>
  <c r="H31" i="73"/>
  <c r="I30" i="73"/>
  <c r="H30" i="73"/>
  <c r="I29" i="73"/>
  <c r="H29" i="73"/>
  <c r="I28" i="73"/>
  <c r="H28" i="73"/>
  <c r="I27" i="73"/>
  <c r="H27" i="73"/>
  <c r="I26" i="73"/>
  <c r="H26" i="73"/>
  <c r="I25" i="73"/>
  <c r="H25" i="73"/>
  <c r="I24" i="73"/>
  <c r="H24" i="73"/>
  <c r="I23" i="73"/>
  <c r="H23" i="73"/>
  <c r="I22" i="73"/>
  <c r="H22" i="73"/>
  <c r="I21" i="73"/>
  <c r="H21" i="73"/>
  <c r="I20" i="73"/>
  <c r="H20" i="73"/>
  <c r="I19" i="73"/>
  <c r="H19" i="73"/>
  <c r="I18" i="73"/>
  <c r="H18" i="73"/>
  <c r="I17" i="73"/>
  <c r="H17" i="73"/>
  <c r="I16" i="73"/>
  <c r="H16" i="73"/>
  <c r="I15" i="73"/>
  <c r="H15" i="73"/>
  <c r="I14" i="73"/>
  <c r="H14" i="73"/>
  <c r="I13" i="73"/>
  <c r="H13" i="73"/>
  <c r="I32" i="72"/>
  <c r="B85" i="72"/>
  <c r="F80" i="72"/>
  <c r="F79" i="72"/>
  <c r="F77" i="72"/>
  <c r="F76" i="72"/>
  <c r="F70" i="72"/>
  <c r="F69" i="72"/>
  <c r="F68" i="72"/>
  <c r="F66" i="72"/>
  <c r="F60" i="72"/>
  <c r="F59" i="72"/>
  <c r="F57" i="72"/>
  <c r="F56" i="72"/>
  <c r="F50" i="72"/>
  <c r="F49" i="72"/>
  <c r="F47" i="72"/>
  <c r="F46" i="72"/>
  <c r="I40" i="72"/>
  <c r="H40" i="72"/>
  <c r="I39" i="72"/>
  <c r="H39" i="72"/>
  <c r="I38" i="72"/>
  <c r="H38" i="72"/>
  <c r="I37" i="72"/>
  <c r="H37" i="72"/>
  <c r="I31" i="72"/>
  <c r="H31" i="72"/>
  <c r="I30" i="72"/>
  <c r="H30" i="72"/>
  <c r="I24" i="72"/>
  <c r="H24" i="72"/>
  <c r="I23" i="72"/>
  <c r="H23" i="72"/>
  <c r="I17" i="72"/>
  <c r="H17" i="72"/>
  <c r="I16" i="72"/>
  <c r="H16" i="72"/>
  <c r="I15" i="72"/>
  <c r="H15" i="72"/>
  <c r="I14" i="72"/>
  <c r="H14" i="72"/>
  <c r="I13" i="72"/>
  <c r="H13" i="72"/>
  <c r="B44" i="53"/>
  <c r="F40" i="53"/>
  <c r="F36" i="53"/>
  <c r="F38" i="53"/>
  <c r="I14" i="53"/>
  <c r="I15" i="53"/>
  <c r="I16" i="53"/>
  <c r="I17" i="53"/>
  <c r="I18" i="53"/>
  <c r="I19" i="53"/>
  <c r="I20" i="53"/>
  <c r="I21" i="53"/>
  <c r="I22" i="53"/>
  <c r="I23" i="53"/>
  <c r="I24" i="53"/>
  <c r="I25" i="53"/>
  <c r="I26" i="53"/>
  <c r="I27" i="53"/>
  <c r="H14" i="53"/>
  <c r="H15" i="53"/>
  <c r="H16" i="53"/>
  <c r="H17" i="53"/>
  <c r="H18" i="53"/>
  <c r="H19" i="53"/>
  <c r="H20" i="53"/>
  <c r="H21" i="53"/>
  <c r="H22" i="53"/>
  <c r="H23" i="53"/>
  <c r="H24" i="53"/>
  <c r="H25" i="53"/>
  <c r="H26" i="53"/>
  <c r="H27" i="53"/>
  <c r="B107" i="52"/>
  <c r="F103" i="52"/>
  <c r="F94" i="52"/>
  <c r="F85" i="52"/>
  <c r="I66" i="52"/>
  <c r="I56" i="52"/>
  <c r="I46" i="52"/>
  <c r="I36" i="52"/>
  <c r="H51" i="52"/>
  <c r="I51" i="52"/>
  <c r="H52" i="52"/>
  <c r="I52" i="52"/>
  <c r="H53" i="52"/>
  <c r="I53" i="52"/>
  <c r="H54" i="52"/>
  <c r="I54" i="52"/>
  <c r="H55" i="52"/>
  <c r="I55" i="52"/>
  <c r="F102" i="52"/>
  <c r="F101" i="52"/>
  <c r="F100" i="52"/>
  <c r="F99" i="52"/>
  <c r="F93" i="52"/>
  <c r="F92" i="52"/>
  <c r="F91" i="52"/>
  <c r="F90" i="52"/>
  <c r="F84" i="52"/>
  <c r="F83" i="52"/>
  <c r="F82" i="52"/>
  <c r="F81" i="52"/>
  <c r="I65" i="52"/>
  <c r="H65" i="52"/>
  <c r="I64" i="52"/>
  <c r="H64" i="52"/>
  <c r="I63" i="52"/>
  <c r="H63" i="52"/>
  <c r="I62" i="52"/>
  <c r="H62" i="52"/>
  <c r="I61" i="52"/>
  <c r="H61" i="52"/>
  <c r="I45" i="52"/>
  <c r="H45" i="52"/>
  <c r="I44" i="52"/>
  <c r="H44" i="52"/>
  <c r="I43" i="52"/>
  <c r="H43" i="52"/>
  <c r="I42" i="52"/>
  <c r="H42" i="52"/>
  <c r="I41" i="52"/>
  <c r="H41" i="52"/>
  <c r="B70" i="71"/>
  <c r="H31" i="71"/>
  <c r="I31" i="71"/>
  <c r="H25" i="71"/>
  <c r="I25" i="71"/>
  <c r="H19" i="71"/>
  <c r="I19" i="71"/>
  <c r="H13" i="71"/>
  <c r="I13" i="71"/>
  <c r="F66" i="71"/>
  <c r="F65" i="71"/>
  <c r="F63" i="71"/>
  <c r="F58" i="71"/>
  <c r="F57" i="71"/>
  <c r="F55" i="71"/>
  <c r="F50" i="71"/>
  <c r="F49" i="71"/>
  <c r="F47" i="71"/>
  <c r="F42" i="71"/>
  <c r="F41" i="71"/>
  <c r="F38" i="71"/>
  <c r="I32" i="71"/>
  <c r="I33" i="71" s="1"/>
  <c r="H32" i="71"/>
  <c r="I26" i="71"/>
  <c r="I27" i="71" s="1"/>
  <c r="H26" i="71"/>
  <c r="I21" i="71"/>
  <c r="I20" i="71"/>
  <c r="H20" i="71"/>
  <c r="I14" i="71"/>
  <c r="I15" i="71" s="1"/>
  <c r="H14" i="71"/>
  <c r="F30" i="51"/>
  <c r="C33" i="51" s="1"/>
  <c r="F28" i="51"/>
  <c r="B33" i="51"/>
  <c r="I21" i="51"/>
  <c r="I14" i="51"/>
  <c r="I15" i="51"/>
  <c r="I16" i="51"/>
  <c r="I17" i="51"/>
  <c r="H14" i="51"/>
  <c r="H15" i="51"/>
  <c r="H16" i="51"/>
  <c r="H17" i="51"/>
  <c r="B43" i="62"/>
  <c r="C43" i="62"/>
  <c r="I33" i="62"/>
  <c r="I16" i="62"/>
  <c r="I17" i="62"/>
  <c r="I18" i="62"/>
  <c r="I19" i="62"/>
  <c r="I20" i="62"/>
  <c r="I21" i="62"/>
  <c r="I22" i="62"/>
  <c r="I23" i="62"/>
  <c r="I24" i="62"/>
  <c r="I25" i="62"/>
  <c r="H16" i="62"/>
  <c r="H17" i="62"/>
  <c r="H18" i="62"/>
  <c r="H19" i="62"/>
  <c r="H20" i="62"/>
  <c r="H21" i="62"/>
  <c r="H22" i="62"/>
  <c r="H23" i="62"/>
  <c r="H24" i="62"/>
  <c r="H25" i="62"/>
  <c r="B35" i="60"/>
  <c r="I23" i="60"/>
  <c r="I18" i="60"/>
  <c r="H18" i="60"/>
  <c r="H14" i="60"/>
  <c r="I14" i="60"/>
  <c r="B66" i="70"/>
  <c r="F62" i="70"/>
  <c r="F61" i="70"/>
  <c r="F59" i="70"/>
  <c r="F54" i="70"/>
  <c r="F53" i="70"/>
  <c r="F51" i="70"/>
  <c r="F46" i="70"/>
  <c r="F45" i="70"/>
  <c r="F43" i="70"/>
  <c r="F38" i="70"/>
  <c r="F37" i="70"/>
  <c r="F34" i="70"/>
  <c r="I29" i="70"/>
  <c r="I28" i="70"/>
  <c r="H28" i="70"/>
  <c r="I23" i="70"/>
  <c r="I24" i="70" s="1"/>
  <c r="H23" i="70"/>
  <c r="I18" i="70"/>
  <c r="I19" i="70" s="1"/>
  <c r="H18" i="70"/>
  <c r="I13" i="70"/>
  <c r="I14" i="70" s="1"/>
  <c r="H13" i="70"/>
  <c r="B32" i="61"/>
  <c r="C32" i="61"/>
  <c r="D32" i="61"/>
  <c r="F59" i="59"/>
  <c r="B66" i="59"/>
  <c r="F62" i="59"/>
  <c r="F61" i="59"/>
  <c r="F54" i="59"/>
  <c r="F53" i="59"/>
  <c r="F51" i="59"/>
  <c r="F46" i="59"/>
  <c r="F45" i="59"/>
  <c r="F43" i="59"/>
  <c r="I28" i="59"/>
  <c r="I29" i="59" s="1"/>
  <c r="H28" i="59"/>
  <c r="I23" i="59"/>
  <c r="I24" i="59" s="1"/>
  <c r="H23" i="59"/>
  <c r="I18" i="59"/>
  <c r="I19" i="59" s="1"/>
  <c r="H18" i="59"/>
  <c r="C333" i="81" l="1"/>
  <c r="D333" i="81" s="1"/>
  <c r="C80" i="80"/>
  <c r="D80" i="80" s="1"/>
  <c r="D210" i="79"/>
  <c r="I32" i="78"/>
  <c r="D47" i="78" s="1"/>
  <c r="F30" i="77"/>
  <c r="F51" i="76"/>
  <c r="C55" i="76" s="1"/>
  <c r="D55" i="76" s="1"/>
  <c r="C52" i="75"/>
  <c r="D52" i="75" s="1"/>
  <c r="I36" i="74"/>
  <c r="F46" i="74"/>
  <c r="C50" i="74" s="1"/>
  <c r="I35" i="73"/>
  <c r="F46" i="73"/>
  <c r="C50" i="73" s="1"/>
  <c r="I18" i="72"/>
  <c r="I25" i="72"/>
  <c r="I41" i="72"/>
  <c r="F51" i="72"/>
  <c r="F61" i="72"/>
  <c r="F71" i="72"/>
  <c r="F81" i="72"/>
  <c r="C107" i="52"/>
  <c r="D70" i="71"/>
  <c r="D66" i="70"/>
  <c r="F62" i="65"/>
  <c r="F65" i="65"/>
  <c r="F23" i="50"/>
  <c r="F71" i="52"/>
  <c r="F72" i="52"/>
  <c r="F74" i="52"/>
  <c r="F37" i="62"/>
  <c r="F38" i="62"/>
  <c r="F39" i="62"/>
  <c r="F27" i="60"/>
  <c r="F28" i="60"/>
  <c r="F24" i="61"/>
  <c r="F25" i="61"/>
  <c r="F26" i="61"/>
  <c r="F38" i="59"/>
  <c r="F34" i="59"/>
  <c r="F37" i="59"/>
  <c r="H13" i="61"/>
  <c r="H13" i="59"/>
  <c r="C34" i="77" l="1"/>
  <c r="D34" i="77" s="1"/>
  <c r="D50" i="73"/>
  <c r="D85" i="72"/>
  <c r="D50" i="74"/>
  <c r="H14" i="65"/>
  <c r="H15" i="65"/>
  <c r="H16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7" i="65"/>
  <c r="H38" i="65"/>
  <c r="H39" i="65"/>
  <c r="H40" i="65"/>
  <c r="H41" i="65"/>
  <c r="H42" i="65"/>
  <c r="H43" i="65"/>
  <c r="H44" i="65"/>
  <c r="H45" i="65"/>
  <c r="H46" i="65"/>
  <c r="H47" i="65"/>
  <c r="H48" i="65"/>
  <c r="H49" i="65"/>
  <c r="H50" i="65"/>
  <c r="H51" i="65"/>
  <c r="H52" i="65"/>
  <c r="H53" i="65"/>
  <c r="H13" i="65"/>
  <c r="I40" i="65"/>
  <c r="I41" i="65"/>
  <c r="I42" i="65"/>
  <c r="I43" i="65"/>
  <c r="I44" i="65"/>
  <c r="I45" i="65"/>
  <c r="I46" i="65"/>
  <c r="I47" i="65"/>
  <c r="I48" i="65"/>
  <c r="I49" i="65"/>
  <c r="I50" i="65"/>
  <c r="I51" i="65"/>
  <c r="I52" i="65"/>
  <c r="I53" i="65"/>
  <c r="H26" i="62"/>
  <c r="H27" i="62"/>
  <c r="H28" i="62"/>
  <c r="H29" i="62"/>
  <c r="H30" i="62"/>
  <c r="H31" i="62"/>
  <c r="H32" i="62"/>
  <c r="H15" i="62"/>
  <c r="H14" i="62"/>
  <c r="H13" i="62"/>
  <c r="H19" i="60"/>
  <c r="H20" i="60"/>
  <c r="H21" i="60"/>
  <c r="H22" i="60"/>
  <c r="H13" i="60"/>
  <c r="I19" i="60"/>
  <c r="I20" i="60"/>
  <c r="H14" i="61"/>
  <c r="H15" i="61"/>
  <c r="H16" i="61"/>
  <c r="H17" i="61"/>
  <c r="H18" i="61"/>
  <c r="F27" i="61"/>
  <c r="H14" i="50" l="1"/>
  <c r="H15" i="50"/>
  <c r="H17" i="50"/>
  <c r="H18" i="50"/>
  <c r="H13" i="50"/>
  <c r="H28" i="53"/>
  <c r="H29" i="53"/>
  <c r="H30" i="53"/>
  <c r="H13" i="53"/>
  <c r="H14" i="52"/>
  <c r="H15" i="52"/>
  <c r="H16" i="52"/>
  <c r="H17" i="52"/>
  <c r="H18" i="52"/>
  <c r="H19" i="52"/>
  <c r="H20" i="52"/>
  <c r="H21" i="52"/>
  <c r="H22" i="52"/>
  <c r="H23" i="52"/>
  <c r="H24" i="52"/>
  <c r="H25" i="52"/>
  <c r="H26" i="52"/>
  <c r="H27" i="52"/>
  <c r="H28" i="52"/>
  <c r="H29" i="52"/>
  <c r="H30" i="52"/>
  <c r="H31" i="52"/>
  <c r="H32" i="52"/>
  <c r="H33" i="52"/>
  <c r="H34" i="52"/>
  <c r="H35" i="52"/>
  <c r="H13" i="52"/>
  <c r="H18" i="51"/>
  <c r="H19" i="51"/>
  <c r="H20" i="51"/>
  <c r="H13" i="51"/>
  <c r="I28" i="53" l="1"/>
  <c r="I29" i="53"/>
  <c r="I30" i="53"/>
  <c r="I13" i="53"/>
  <c r="I31" i="53" l="1"/>
  <c r="I13" i="51"/>
  <c r="F66" i="65"/>
  <c r="I13" i="65"/>
  <c r="I39" i="65"/>
  <c r="I38" i="65"/>
  <c r="I37" i="65"/>
  <c r="I35" i="65"/>
  <c r="I34" i="65"/>
  <c r="I33" i="65"/>
  <c r="I32" i="65"/>
  <c r="I31" i="65"/>
  <c r="I30" i="65"/>
  <c r="I29" i="65"/>
  <c r="I28" i="65"/>
  <c r="I27" i="65"/>
  <c r="I26" i="65"/>
  <c r="I25" i="65"/>
  <c r="I24" i="65"/>
  <c r="I23" i="65"/>
  <c r="I22" i="65"/>
  <c r="I21" i="65"/>
  <c r="I20" i="65"/>
  <c r="I19" i="65"/>
  <c r="I18" i="65"/>
  <c r="I17" i="65"/>
  <c r="I16" i="65"/>
  <c r="I15" i="65"/>
  <c r="I14" i="65"/>
  <c r="F40" i="62"/>
  <c r="I32" i="62"/>
  <c r="I31" i="62"/>
  <c r="I30" i="62"/>
  <c r="I29" i="62"/>
  <c r="I28" i="62"/>
  <c r="I27" i="62"/>
  <c r="I26" i="62"/>
  <c r="I15" i="62"/>
  <c r="I14" i="62"/>
  <c r="I13" i="62"/>
  <c r="I14" i="61"/>
  <c r="I15" i="61"/>
  <c r="I16" i="61"/>
  <c r="I17" i="61"/>
  <c r="I18" i="61"/>
  <c r="I13" i="61"/>
  <c r="F31" i="60"/>
  <c r="I22" i="60"/>
  <c r="I21" i="60"/>
  <c r="I13" i="60"/>
  <c r="I13" i="59"/>
  <c r="D35" i="60" l="1"/>
  <c r="I19" i="61"/>
  <c r="I55" i="65"/>
  <c r="I58" i="65" s="1"/>
  <c r="C70" i="65" s="1"/>
  <c r="I14" i="59"/>
  <c r="C66" i="59" s="1"/>
  <c r="F39" i="53"/>
  <c r="F35" i="53"/>
  <c r="I19" i="52"/>
  <c r="I20" i="52"/>
  <c r="I21" i="52"/>
  <c r="I22" i="52"/>
  <c r="I23" i="52"/>
  <c r="I24" i="52"/>
  <c r="I25" i="52"/>
  <c r="I26" i="52"/>
  <c r="I27" i="52"/>
  <c r="I28" i="52"/>
  <c r="I29" i="52"/>
  <c r="I30" i="52"/>
  <c r="I31" i="52"/>
  <c r="I32" i="52"/>
  <c r="I33" i="52"/>
  <c r="I34" i="52"/>
  <c r="I35" i="52"/>
  <c r="F75" i="52"/>
  <c r="I18" i="52"/>
  <c r="I17" i="52"/>
  <c r="I16" i="52"/>
  <c r="I15" i="52"/>
  <c r="I14" i="52"/>
  <c r="I13" i="52"/>
  <c r="F29" i="51"/>
  <c r="F25" i="51"/>
  <c r="I20" i="51"/>
  <c r="I19" i="51"/>
  <c r="I18" i="51"/>
  <c r="F27" i="50"/>
  <c r="I18" i="50"/>
  <c r="I17" i="50"/>
  <c r="I15" i="50"/>
  <c r="I14" i="50"/>
  <c r="I13" i="50"/>
  <c r="D107" i="52" l="1"/>
  <c r="D43" i="62"/>
  <c r="D66" i="59"/>
  <c r="I19" i="50"/>
  <c r="D70" i="65"/>
  <c r="C44" i="53"/>
  <c r="D44" i="53" s="1"/>
  <c r="D30" i="50" l="1"/>
  <c r="D33" i="51"/>
</calcChain>
</file>

<file path=xl/sharedStrings.xml><?xml version="1.0" encoding="utf-8"?>
<sst xmlns="http://schemas.openxmlformats.org/spreadsheetml/2006/main" count="1806" uniqueCount="483">
  <si>
    <t>Importo totale netto IVA esclusa</t>
  </si>
  <si>
    <t>Prezzo unitario per confezione IVA esclusa</t>
  </si>
  <si>
    <t>Descrizione della strumentazione</t>
  </si>
  <si>
    <t>Canone totale annuo IVA esclusa</t>
  </si>
  <si>
    <t>P.O. TERAMO</t>
  </si>
  <si>
    <t>P.O. GIULIANOVA</t>
  </si>
  <si>
    <t>P.O. S. OMERO</t>
  </si>
  <si>
    <t>P.O. ATRI</t>
  </si>
  <si>
    <t>TOTALE A BASE D'ASTA</t>
  </si>
  <si>
    <t>TOTALE</t>
  </si>
  <si>
    <t>PERCENTUALE RIBASSO</t>
  </si>
  <si>
    <t>TOTALE ANNUALE</t>
  </si>
  <si>
    <t>IMPORTO TOTALE QUINQUENNALE OFFERTO</t>
  </si>
  <si>
    <t>Codice del reattivo offerto</t>
  </si>
  <si>
    <t>N. test per confezione</t>
  </si>
  <si>
    <t>N. test richiesti /anno</t>
  </si>
  <si>
    <t>Numero confezioni necessarie per la esecuzione dei test/anno richiesti comprensivi di calibrazioni</t>
  </si>
  <si>
    <t>REATTIVO</t>
  </si>
  <si>
    <t>TOTALE PRESIDIO</t>
  </si>
  <si>
    <t xml:space="preserve">TOTALE </t>
  </si>
  <si>
    <t>Prezzo per test iva esclusa</t>
  </si>
  <si>
    <t>P.O TERAMO</t>
  </si>
  <si>
    <t>totale</t>
  </si>
  <si>
    <t>TOTALE PRESISIO</t>
  </si>
  <si>
    <t>Numero strumenti</t>
  </si>
  <si>
    <t>Canone  annuale noleggio IVA esclusa</t>
  </si>
  <si>
    <t>Canone  annuale manutenzione ed assistenza tecnica IVA esclusa</t>
  </si>
  <si>
    <t>CODICE</t>
  </si>
  <si>
    <t>NOME PRODOTTO</t>
  </si>
  <si>
    <t>QUANTITA' NECESSARIA ANNUA</t>
  </si>
  <si>
    <t>DITTA</t>
  </si>
  <si>
    <t>INDIRIZZO SEDE</t>
  </si>
  <si>
    <t>TELEFONO</t>
  </si>
  <si>
    <t>FAX</t>
  </si>
  <si>
    <t>PEC</t>
  </si>
  <si>
    <t xml:space="preserve">Si DICHIARA che: </t>
  </si>
  <si>
    <t>rispetto all’importo della base d'appalto ribassato gli oneri per i costi della sicurezza afferenti all'attività svolta dall'impresa incidono nella misura di €</t>
  </si>
  <si>
    <t>Accettazioni Pazienti</t>
  </si>
  <si>
    <t>Codice del reattivo/prodotto offerto</t>
  </si>
  <si>
    <t>REATTIVO/PRODOTTO</t>
  </si>
  <si>
    <t>LOTTO 1 - ACCETTAZIONE AUTOMATIZZATA</t>
  </si>
  <si>
    <t>LOTTO 2 - ALLERGOLOGIA</t>
  </si>
  <si>
    <t>IgE Totali</t>
  </si>
  <si>
    <t>IgE Specifiche</t>
  </si>
  <si>
    <t>IgE Ricombinanti</t>
  </si>
  <si>
    <t>Triptasi  (A)</t>
  </si>
  <si>
    <t>ECP  (A)</t>
  </si>
  <si>
    <t>IgG Specifiche</t>
  </si>
  <si>
    <t xml:space="preserve">LOTTO 3 - VES (Velocità di Eritrosedimentazione)  </t>
  </si>
  <si>
    <t>Velocità di Eritrosedimentazione</t>
  </si>
  <si>
    <t>LOTTO 4 - AUTOIMMUNITA' 1</t>
  </si>
  <si>
    <t>ANA (anticorpi anti-nucleo) substrato: cellule Hep-2</t>
  </si>
  <si>
    <t xml:space="preserve"> AMA (anticorpi anti-mitocondri)substrato: fegato/rene/stomaco di ratto </t>
  </si>
  <si>
    <t>LKM (anticorpi anti-microsomi epato-renali) substrato: fegato/rene/stomaco di ratto</t>
  </si>
  <si>
    <t xml:space="preserve">ASMA (anticorpi anti-muscolatura liscia)
substrato: fegato/rene/stomaco di ratto
</t>
  </si>
  <si>
    <t>APCA (anticorpi anti-cellule parietali gastriche) substrato: fegato/rene/stomaco di ratto</t>
  </si>
  <si>
    <t>EMA (anticorpi anti-endomisio)
substrato: cordone ombelicale o III distale di esofago di primate</t>
  </si>
  <si>
    <t>dsDNA (anticorpi anti-DNA nativo) substrato: Crithidia luciliae</t>
  </si>
  <si>
    <t>ICA (anticorpi anti-isole pancreatiche)
substrato: pancreas di primate</t>
  </si>
  <si>
    <t xml:space="preserve">P/C-ANCA (anticorpi anti-componente citoplasmatica dei neutrofili)
substrato: granulociti umani fissati in etanolo e formalina </t>
  </si>
  <si>
    <t xml:space="preserve">Anticorpi anti-surrene 
substrato: ghiandola surrenale di primate </t>
  </si>
  <si>
    <t>Anticorpi anti-Transglutaminasi IgA</t>
  </si>
  <si>
    <t>Anticorpi anti-Transglutaminasi IgG</t>
  </si>
  <si>
    <t>Anticorpi anti-Peptidi Deamidati Gliadina IgA</t>
  </si>
  <si>
    <t>Anticorpi anti-Peptidi Deamidati Gliadina IgG</t>
  </si>
  <si>
    <t>Anticorpi anti-Mieloperossidasi (MPO)</t>
  </si>
  <si>
    <t>Anticorpi anti-Proteinasi 3 (PR3)</t>
  </si>
  <si>
    <t>Anti Beta 2 Glicoproteina I   IgG</t>
  </si>
  <si>
    <t>Anti Beta 2 Glicoproteina I  IgM</t>
  </si>
  <si>
    <t>Anticorpi anti-Cardiolipina IgG</t>
  </si>
  <si>
    <t>Anticorpi anti-Cardiolipina IgM</t>
  </si>
  <si>
    <t>Anticorpi anti-ENA Screen</t>
  </si>
  <si>
    <t>Anticorpi anti-SS-A</t>
  </si>
  <si>
    <t>Anticorpi anti-SS-B</t>
  </si>
  <si>
    <t>Anticorpi anti-Sm</t>
  </si>
  <si>
    <t>Anticorpi anti-RNP</t>
  </si>
  <si>
    <t>Anticorpi anti-Scl 70</t>
  </si>
  <si>
    <t>Anticorpi anti-J01</t>
  </si>
  <si>
    <t>Anticorpi anti-Centromero</t>
  </si>
  <si>
    <t>Anticorpi anti-dsDNA</t>
  </si>
  <si>
    <t>Anticorpi anti-Peptide citrullinato ciclico</t>
  </si>
  <si>
    <t>LOTTO 5 - AUTOIMMUNITA' 2</t>
  </si>
  <si>
    <t>Profilo epatico (almeno 6 Ag: LKM1, LC1, M2, SLA, gp210, Sp100)</t>
  </si>
  <si>
    <t>Profilo citoplasmatico (almeno 6 Ag: M2, JO1, PL7, PL12, SRP, Ribosoma)</t>
  </si>
  <si>
    <t>Profilo vasculiti (MPO, PR3, GBM)</t>
  </si>
  <si>
    <t>Fattore intrinseco + APCA</t>
  </si>
  <si>
    <t>Profilo connettiviti (almeno 9 Ag: dsDNA, Nucleosomi, Istoni, SSB, SSA, JO1, Sm, Sm/RNP, Scl-70)</t>
  </si>
  <si>
    <t>Profilo miositi (almeno 8 Ag: Jo-1, PL-7, PL-12, SRP, Mi-2, Ku, PM/Scl, Scl70)</t>
  </si>
  <si>
    <t>Profilo ANA (almeno 14 Ag: dsDNA, Nucleosomi, Istoni, SSB, SSA 60 kD, SSA 52kD, Sm/RNP, Scl-70, PMScl, Jo1, CENP B, PCNA, Ku, Mi-2</t>
  </si>
  <si>
    <t>ASCA Screen (IgA e IgG)</t>
  </si>
  <si>
    <t>LOTTO 6 - AUTOIMMUNITA' BLOT</t>
  </si>
  <si>
    <t>HbA1C</t>
  </si>
  <si>
    <t>Emoglobine patologiche</t>
  </si>
  <si>
    <t>LOTTO 7 - EMOGLUBINE GLICATE E PATOLOGICHE</t>
  </si>
  <si>
    <t>PT</t>
  </si>
  <si>
    <t>PTT</t>
  </si>
  <si>
    <t>Fibrinogeno</t>
  </si>
  <si>
    <t xml:space="preserve">Antitrombina III </t>
  </si>
  <si>
    <t xml:space="preserve">D-Dimero </t>
  </si>
  <si>
    <t>LAC screen</t>
  </si>
  <si>
    <t>LAC confirm</t>
  </si>
  <si>
    <t>Proteina C</t>
  </si>
  <si>
    <t>Proteina S</t>
  </si>
  <si>
    <t xml:space="preserve">Plasminogeno </t>
  </si>
  <si>
    <t xml:space="preserve">Apc resistance </t>
  </si>
  <si>
    <t xml:space="preserve">Fattore II </t>
  </si>
  <si>
    <t xml:space="preserve">Fattore V </t>
  </si>
  <si>
    <t xml:space="preserve">Fattore VII </t>
  </si>
  <si>
    <t xml:space="preserve">Fattore VIII </t>
  </si>
  <si>
    <t xml:space="preserve">Fattore IX </t>
  </si>
  <si>
    <t xml:space="preserve">Fattore X a </t>
  </si>
  <si>
    <t xml:space="preserve">Fattore XIII </t>
  </si>
  <si>
    <t>Tempo di trombina</t>
  </si>
  <si>
    <t>PAI – anche con metodo manuale</t>
  </si>
  <si>
    <t>Fattore Von-Willebrand</t>
  </si>
  <si>
    <t>Fattore X attivato</t>
  </si>
  <si>
    <t>Fattore II attivato</t>
  </si>
  <si>
    <t>LOTTO 8 - COAGULAZIONE</t>
  </si>
  <si>
    <t>Amfetamine</t>
  </si>
  <si>
    <t>Mdma</t>
  </si>
  <si>
    <t>Benzodiazepine</t>
  </si>
  <si>
    <t>Buprenorfina</t>
  </si>
  <si>
    <t>Metadone</t>
  </si>
  <si>
    <t>Fenciclidina</t>
  </si>
  <si>
    <t>Thc</t>
  </si>
  <si>
    <t>Metanfetamine</t>
  </si>
  <si>
    <t>Cocaina</t>
  </si>
  <si>
    <t>Barbiturici</t>
  </si>
  <si>
    <t>Oppiacei</t>
  </si>
  <si>
    <t>Tca (antidepr. triciclici)</t>
  </si>
  <si>
    <t>Creatinuria</t>
  </si>
  <si>
    <t>EDDP</t>
  </si>
  <si>
    <t>Ketamina</t>
  </si>
  <si>
    <t>ETG</t>
  </si>
  <si>
    <t>Etanolo</t>
  </si>
  <si>
    <t>LSD</t>
  </si>
  <si>
    <t>LOTTO 9 - DROGHE D'ABUSO</t>
  </si>
  <si>
    <t>Elettroforesi Sieroproteine</t>
  </si>
  <si>
    <t xml:space="preserve">Elettroforesi proteine urinarie in capillare </t>
  </si>
  <si>
    <t>Isoelettrofocusing</t>
  </si>
  <si>
    <t>Tipizzazioni componenti Monoclonali Siero ( tecnica capillare)</t>
  </si>
  <si>
    <t>Tipizzazioni componenti Monoclonali Siero/ urine ( gel agarosio )</t>
  </si>
  <si>
    <t>LOTTO 10 - ELETTROFORESI</t>
  </si>
  <si>
    <t>Rosolia  IgG</t>
  </si>
  <si>
    <t>Rosolia IgM</t>
  </si>
  <si>
    <t>Toxo IgG</t>
  </si>
  <si>
    <t>Toxo IgM</t>
  </si>
  <si>
    <t>Toxo ( avidity)</t>
  </si>
  <si>
    <t>Citomegalovirus  IgG</t>
  </si>
  <si>
    <t>Citomegalovirus  IgM</t>
  </si>
  <si>
    <t>Citomegalovirus ( avidity)</t>
  </si>
  <si>
    <t>Herpes 2 IgG</t>
  </si>
  <si>
    <t>Herpes 1-2 IgG</t>
  </si>
  <si>
    <t>Herpes 1-2 IgM</t>
  </si>
  <si>
    <t xml:space="preserve">EBV  IgM </t>
  </si>
  <si>
    <t xml:space="preserve">EBV VCA IgG </t>
  </si>
  <si>
    <t>EBNA IgG</t>
  </si>
  <si>
    <t>EBV EA IgG</t>
  </si>
  <si>
    <t xml:space="preserve">Mycoplasma Pneumoniae lgG </t>
  </si>
  <si>
    <t>Mycoplasma  Peumoniae IgM</t>
  </si>
  <si>
    <t>Ostase</t>
  </si>
  <si>
    <t>Vitamina D 1-25</t>
  </si>
  <si>
    <t>Osteocalcina</t>
  </si>
  <si>
    <t>Calcitonina</t>
  </si>
  <si>
    <t>Calprotectina</t>
  </si>
  <si>
    <t>LOTTO 11 - IMMUNOLOGIA 1</t>
  </si>
  <si>
    <t xml:space="preserve">IGF 1  </t>
  </si>
  <si>
    <t>HGH</t>
  </si>
  <si>
    <t>S100</t>
  </si>
  <si>
    <t>ACTH</t>
  </si>
  <si>
    <t>DEAS Solfato</t>
  </si>
  <si>
    <t>TPA (o Equivalente)</t>
  </si>
  <si>
    <t>Aldosterone</t>
  </si>
  <si>
    <t>Cyfra 21 (o Equivalente)</t>
  </si>
  <si>
    <t>SCCA</t>
  </si>
  <si>
    <t>CA50</t>
  </si>
  <si>
    <t>Testosterone Libero</t>
  </si>
  <si>
    <t>Delta 4 Androstenedione</t>
  </si>
  <si>
    <t>Angiotensina 1</t>
  </si>
  <si>
    <t>Angiotensina 2</t>
  </si>
  <si>
    <t>Gastrina</t>
  </si>
  <si>
    <t>17-OH Progesterone</t>
  </si>
  <si>
    <t>Renina</t>
  </si>
  <si>
    <t>Anti GAD</t>
  </si>
  <si>
    <t>IA2</t>
  </si>
  <si>
    <t>Anti insulina</t>
  </si>
  <si>
    <t>Plasminogeno</t>
  </si>
  <si>
    <t>SHBG</t>
  </si>
  <si>
    <t>ADH</t>
  </si>
  <si>
    <t>LOTTO 12 - IMMUNOLOGIA 2</t>
  </si>
  <si>
    <t>LOTTO 13 - IMMUNOLOGIA 3</t>
  </si>
  <si>
    <t>Cromogranina</t>
  </si>
  <si>
    <t>PIGF ( fattore di crescita placentare)</t>
  </si>
  <si>
    <t>PAPP-A</t>
  </si>
  <si>
    <t>Free BhCG</t>
  </si>
  <si>
    <t>MR-proADM</t>
  </si>
  <si>
    <t>Copeptina</t>
  </si>
  <si>
    <t>LOTTO 14 - PROTEINE SPECIFICHE</t>
  </si>
  <si>
    <t>Apolipoproteina A</t>
  </si>
  <si>
    <t>Apolipoproteina B</t>
  </si>
  <si>
    <t>Apoproteina E</t>
  </si>
  <si>
    <t>Alfa 1 Glicoproteina acida</t>
  </si>
  <si>
    <t>Sottoclasse IgG 1</t>
  </si>
  <si>
    <t>Sottoclasse IgG 2</t>
  </si>
  <si>
    <t>Sottoclasse IgG 3</t>
  </si>
  <si>
    <t>Sottoclasse IgG 4</t>
  </si>
  <si>
    <t>Ig / catene Leggere K siero</t>
  </si>
  <si>
    <t>Ig / catene Leggere K urine</t>
  </si>
  <si>
    <t>Ig / catene Leggere lambda siero</t>
  </si>
  <si>
    <t>Ig / catene Leggere lambda urine</t>
  </si>
  <si>
    <t>Ig / catene Leggere K libere siero</t>
  </si>
  <si>
    <t>Ig / catene Leggere lambda libere siero</t>
  </si>
  <si>
    <t>Ceruloplasmina</t>
  </si>
  <si>
    <t>C1 inattivatore</t>
  </si>
  <si>
    <t>Aptoglobina</t>
  </si>
  <si>
    <t>Lipoproteina (a)</t>
  </si>
  <si>
    <t>Cistatina C</t>
  </si>
  <si>
    <t>Alfa 2 macroglobulina</t>
  </si>
  <si>
    <t>Alfa microglobulina</t>
  </si>
  <si>
    <t>Beta trace protein</t>
  </si>
  <si>
    <t xml:space="preserve">Alfa 1 antitripsina         </t>
  </si>
  <si>
    <t>Recettori solubili transferrina</t>
  </si>
  <si>
    <t>Anti DNasi B</t>
  </si>
  <si>
    <t>LOTTO 15 - FARMACOLOGIA ED ENDOCRINOLOGIA 2 LIVELLO</t>
  </si>
  <si>
    <t>Ormoni steroidei sierici in LC/MS - Kit completo (Diidrotestosterone, Androsterone, Estrone, Testosterone, Estradiolo, Androstenedione,
Pregnenolone, 17-Idrossi-Pregnenolone, Deidroepiandrosterone (DHEA),  
Deidroepiandrosterone Solfato (DHEAS), Progesterone, 11-Deossicorticosterone,
Corticosterone, Aldosterone, 17-Idrossi-Progesterone, 11-Deossicortisolo, Cortisolo)</t>
  </si>
  <si>
    <t>Omocisteina plasmatica in LC/MS</t>
  </si>
  <si>
    <t>Immunosoppressori su sangue intero in LC/MS - Std interni deuterati (Acido Micofenolico, Tacrolimus, Sirolimus, Everolimus, Ciclosporina A)</t>
  </si>
  <si>
    <t>Antibiotici plasmatici in LC/MS (Gentamicina, Vancomicina, Streptomicina, Amikacina, Daptomicina, 
Levofloxacina, Ciprofloxacina, Linezolid, Teicoplanina)</t>
  </si>
  <si>
    <t>Antitubercolari plasmatici in LC/MS (Etambutolo, Isoniazide, Rifampicina)</t>
  </si>
  <si>
    <t>Antimicotici plasmatici in LC/MS (Caspofungina, Fluconazolo, 5-Flucitosina, Idrossitraconazolo, Itraconazolo,
Ketoconazolo, Posaconazolo, Voriconazolo, Anidulafungina, Micafungina)</t>
  </si>
  <si>
    <t>Antivirali (Atazanavir, Ritonavir, Efavirenz, Lopinavir, Indinavir, Saquinavir, Amprenavir, Nevirapina, Tipranavir, Raltegravir, Maraviroc, Etravirina)</t>
  </si>
  <si>
    <t>Antiepilettici sierici e/o plasmatici in LC/MS - Std deuterati (Fenobarbital, Fenitoina, Carbamazepina, Etosuccimide, Primidone, Lamotrigina, Topiramato, Felbammato, Monoidrossicarbamazepina, Carbamazepina Epossido, Oxcarbazepina, Ac. Valproico,Zonisamide, Levetiracetam, Lacosamide, Rufinamide,
Desmetilsuccimide, Metosuccimide, Perampanel)</t>
  </si>
  <si>
    <t>Antipsicotici sierici e/o plasmatici in LC/MS (Quetiapina, Aripiprazolo, Olanzapina, Risperidone, Haloperidolo, Clozapina,
Paliperidone, Flufenazina, Ziprasidone)</t>
  </si>
  <si>
    <t>Antidepressivi sierici e/o plasmatici in LC/MS (Nordoxepina, Doxepina, Desipramina, Imipramina, Clomipramina, Amitriptilina,
Nortriptilina, Citalopram, Escitalopram, Paroxetina, Fluoxetina, Venlafaxina, Sertralina)</t>
  </si>
  <si>
    <t>Benzodiazepine sieriche in LC/MS (Bromazepam, Lorazepam, Clonazepam, Flunitrazepam, Clordemetildiazepam,
Nordiazepam, Clobazam, Diazepam, Midazolam, Nitrazepam, Oxazepam, Flurazepam, Triazolam)</t>
  </si>
  <si>
    <t>Antipiretici sierici in LC/MS (Ibuprofene, Paracetamolo, Acido Acetilsalicilico)</t>
  </si>
  <si>
    <t>5-Fluorouracile su sangue intero in LC/MS</t>
  </si>
  <si>
    <t>Metotrexate plasmatico in LC/MS</t>
  </si>
  <si>
    <t>Tamoxifene, Endoxifene plasmatici in LC/MS</t>
  </si>
  <si>
    <t>Irinotecano e 7-Ethyl-10-Hydroxycamptothecin (SN38) sierici e/o</t>
  </si>
  <si>
    <t>plasmatici in LC/MS</t>
  </si>
  <si>
    <t>Antracicline e Tassani sierici e/o plasmatici in LC/MS</t>
  </si>
  <si>
    <t>Sostanze d'Abuso urinarie in LC/MS (Morfina, Diidrocodeina, Codeina, Etilmorfina, 6-MAM,  Ketamina,
 3,4-MDA, 3,4-MDE, 3,4-MDMA, Beg, Cocaina, Metadone, 
Amfetamina, Metamfetamina, delta-9-THC-COOH, Norbuprenorfina, Buprenorfina, EDDP, Cocaetilene, Efedrina, Pseudoefedrina, Norpseudoefedrina, MBDB)</t>
  </si>
  <si>
    <t>Etilglucuronide e Etilsolfato urinari in LC/MS</t>
  </si>
  <si>
    <t>Delta-9-THC in matrice cheratinica in LC/MS</t>
  </si>
  <si>
    <t>Etilglucuronide in matrice cheratinica in LC/MS</t>
  </si>
  <si>
    <t xml:space="preserve">Sostanze d'Abuso su sangue intero in LC/MS (Morfina, Codeina, 6-MAM, Cocaina, Benzoilecgonina, Ecgonina Metil Estere, Cocaetilene, Metadone, EDDP, Buprenorfina, Norbuprenorfina, Amfetamina, Metamfetamina,3,4-MDA, 3,4-MDE, 3,4-MDMA, MBDB, delta-9-THC, 11-OH-THC, delta-9-THC-COOH)
</t>
  </si>
  <si>
    <t>Sostanze d'Abuso in matrice cheratinica in LC/MS Morfina, Codeina, 6-MAM, Cocaina, Benzoilecgonina, Ecgonina Metil Estere, Cocaetilene, Metadone, EDDP, Buprenorfina, Amfetamina, Metamfetamina,
3,4-MDA, 3,4-MDE, 3,4-MDMA, Norbuprenorfina, Ketamina, MBDB)</t>
  </si>
  <si>
    <t>Sostanze d'Abuso basiche su sangue intero in LC/MS - estrazione mediante SPE (Morfina, Codeina, 6-MAM, Cocaina, Benzoilecgonina, Ecgonina Metil Estere,
Cocaetilene, Metadone, EDDP, Buprenorfina, Norbuprenorfina, Amfetamina, Metamfetamina,3,4-MDA, 3,4-MDE, 3,4-MDMA, MBDB)</t>
  </si>
  <si>
    <t>Cannabinoidi su sangue intero in LC/MS - estrazione liquido/liquido (delta-9-THC, 11-OH-THC, delta-9-THC-COOH)</t>
  </si>
  <si>
    <t xml:space="preserve">Benzodiazepine urinarie in LC/MS (Lorazepam, Clonazepam, Flunitrazepam, 7-Aminoclonazepam, 7 Aminoflunitrazepam, Nordiazepam, Diazepam, Midazolam, alfa-OH-Alprazolam, Oxazepam, 
Temazepam, Alprazolam, alfa-OH-Triazolam, Flurazepam)
</t>
  </si>
  <si>
    <t xml:space="preserve">Screening Tossicologico rapido </t>
  </si>
  <si>
    <t>LOTTO 16 - PROVETTE SOTTO VUOTO</t>
  </si>
  <si>
    <t>Provetta per siero 13 x 75 gel separatore ed attivatore coag. aspirazione 4ml, circa. Colore rosso.</t>
  </si>
  <si>
    <t>Provetta per siero con attivatore della coagulazione 16x100. Colore rosso</t>
  </si>
  <si>
    <t>Provetta per siero 13 x 75  gel separatore ed attivatore coag, aspirazione 4 ml, circa. Colore blu</t>
  </si>
  <si>
    <t>Provetta per siero 13 x 75 gel separatore ed attivatore coag. volumi pediatrici   Colore blu</t>
  </si>
  <si>
    <t>Provetta per siero 13 x 75, attivatore coag. aspirazione 4 ml, circa. Colore rosso</t>
  </si>
  <si>
    <t>Provetta 13 x 75 Litio Eparina, aspirazione 4ml, circa. Colore verde</t>
  </si>
  <si>
    <t>Provetta 13 x 75  Litio Eparina, gel separatore, aspirazione 4ml, circa. Colore verde</t>
  </si>
  <si>
    <t>Provetta K3 EDTA 13 x 75, aspirazione 3ml, circa. Colore lilla</t>
  </si>
  <si>
    <t xml:space="preserve">Provetta K3 EDTA 13 x 75 aspirazione 3ml, circa. Colore lilla                                      </t>
  </si>
  <si>
    <t xml:space="preserve">Provetta K3EDTA 13 x 75. Volumi pediatrici. Colore lilla                                                                              </t>
  </si>
  <si>
    <t>Provetta Na citrato 3,2% ,13 x 75 coagulazione,  aspirazione 3 ml, circa . Colore celeste</t>
  </si>
  <si>
    <t>Provetta Na citrato 3,2%, 13 x 75 coagulazione,  volumi pediatrici doppia parete. Colore celeste</t>
  </si>
  <si>
    <t>Provetta 13x100 EDTA gel separatore per biologia molecolare. Colore lilla</t>
  </si>
  <si>
    <t>Provetta 16x100 K3EDTA o K2 EDTA 9 ml. Colore lilla</t>
  </si>
  <si>
    <t>Provetta 13x75 Na fluoruro K ossalato per glicemia. Colore grigio</t>
  </si>
  <si>
    <t>Provetta 13 x 75 EDTA gel, o equivalente. Colore lilla</t>
  </si>
  <si>
    <t>Provetta Litio Eparina asp. 2 ml. Colore verde</t>
  </si>
  <si>
    <t>Provetta siero per neonatologia. Colore rosso</t>
  </si>
  <si>
    <t>Provetta coagulazione per neonatologia. Colore blu</t>
  </si>
  <si>
    <t>Provetta emocromo per neonatologia. Colore lilla</t>
  </si>
  <si>
    <t>Provetta litio eparina per neonatologia. Colore verde</t>
  </si>
  <si>
    <t xml:space="preserve">Provetta x TRINAT 16x100 con  EDTA o K2 o K3 da 9 ml </t>
  </si>
  <si>
    <t>Provette per plasma 13x 100 con EDTA e gel separatore da 5 ml</t>
  </si>
  <si>
    <t>Capillari per prelievo provetta  siero</t>
  </si>
  <si>
    <t>Capillari per prelievo provetta per coagulazione</t>
  </si>
  <si>
    <t>Capillari per prelievo provetta emocromi</t>
  </si>
  <si>
    <t>Capillari per prelievo provetta  litio eparina</t>
  </si>
  <si>
    <t>Set pre-assemblato, composto da camicia, adattatore ed ago a farfalla di sicurezza 21G</t>
  </si>
  <si>
    <t>Set pre-assemblato con sicurezza, composto da camicia ed ago 21G</t>
  </si>
  <si>
    <t>Camicia monouso con adattatore pre -assemblato</t>
  </si>
  <si>
    <t>Aghi per camicia monouso con adattatore pre –assemblato  da 21 G con sistema di protezione</t>
  </si>
  <si>
    <t>Aghi per camicia monouso con adattatore pre –assemblato  da 22 G con sistema di protezione</t>
  </si>
  <si>
    <t>Aghi a  farfalla 23G con sistema di protezione</t>
  </si>
  <si>
    <t>Aghi a farfalla 21 G con sistema di protezione</t>
  </si>
  <si>
    <t>Contenitori per raccolta urine con sonda incorporata nel tappo</t>
  </si>
  <si>
    <t>Sonda per aspirazione urina</t>
  </si>
  <si>
    <t>Provette urina 16x100 con acido borico sotto vuoto</t>
  </si>
  <si>
    <t>Provetta urina 16x100 senza additivo fondo conico per sedimento sotto vuoto</t>
  </si>
  <si>
    <t>Provetta urina 16x100 senza additivo fondo cilindrico tappo bianco sotto vuoto</t>
  </si>
  <si>
    <t>Provetta urina 16x100 senza additivo fondo cilindrico tappo rosso sotto vuoto</t>
  </si>
  <si>
    <t>Evidenziatori delle vene</t>
  </si>
  <si>
    <t>LOTTO 17 - HPLC</t>
  </si>
  <si>
    <t xml:space="preserve">VMA + 5-HIAA </t>
  </si>
  <si>
    <t xml:space="preserve"> HVAliberi  urinari- senza estrazione SPE</t>
  </si>
  <si>
    <t>Idrossiprolina urinaria</t>
  </si>
  <si>
    <t>Catecolamine libere urinarie</t>
  </si>
  <si>
    <t>CDT test rapido sierico HPLC /UV</t>
  </si>
  <si>
    <t>Vitamina A/E plasmatiche</t>
  </si>
  <si>
    <t>Benzodiazepine sieriche</t>
  </si>
  <si>
    <t>Lamotrigina</t>
  </si>
  <si>
    <t>LOTTO 18 - TEST DI CONFERMA</t>
  </si>
  <si>
    <t>HIV 1+2</t>
  </si>
  <si>
    <t xml:space="preserve">HIV P24 </t>
  </si>
  <si>
    <t xml:space="preserve">HBsAg </t>
  </si>
  <si>
    <t>Anti HCV</t>
  </si>
  <si>
    <t>Toxo Avidity</t>
  </si>
  <si>
    <t>Rosolia IgG</t>
  </si>
  <si>
    <t>Citomegalovirus IgG</t>
  </si>
  <si>
    <t>Citomegalovirus IgM</t>
  </si>
  <si>
    <t>Citomegalovirus Avidity</t>
  </si>
  <si>
    <t>HAV IgM</t>
  </si>
  <si>
    <t>HAV IgG</t>
  </si>
  <si>
    <t xml:space="preserve">H. Pylori IgG </t>
  </si>
  <si>
    <t>Lyme IgG</t>
  </si>
  <si>
    <t>Lyme IgM</t>
  </si>
  <si>
    <t>HEV IgG</t>
  </si>
  <si>
    <t>HEV IgM</t>
  </si>
  <si>
    <t>LOTTO 19 - CONTROLLI QUALITA'</t>
  </si>
  <si>
    <t>Chimica Clinica : 1° livello</t>
  </si>
  <si>
    <t>Chimica Clinica : 2° livello</t>
  </si>
  <si>
    <t>ML richiesti /anno</t>
  </si>
  <si>
    <t>Q. di ML per confezione</t>
  </si>
  <si>
    <t>Numero confezioni necessarie per la fornitura di ML/anno richiesti comprensivi di calibrazioni</t>
  </si>
  <si>
    <t>Prezzo per ML iva esclusa</t>
  </si>
  <si>
    <t>Chimica Clinica delle Urine : 1° livello</t>
  </si>
  <si>
    <t>Chimica Clinica delle Urine : 2° livello</t>
  </si>
  <si>
    <t>Proteine Plasmatiche : 1° livello</t>
  </si>
  <si>
    <t>Proteine Plasmatiche : 2° livello</t>
  </si>
  <si>
    <t>Urine – esame chimico fisico : 1° livello</t>
  </si>
  <si>
    <t>Urine – esame chimico fisico : 2° livello</t>
  </si>
  <si>
    <t>Immunometria - routine : 1° livello</t>
  </si>
  <si>
    <t>Immunometria - routine : 2° livello</t>
  </si>
  <si>
    <t>Marcatori Tumorali : 1° livello</t>
  </si>
  <si>
    <t>Marcatori Tumorali : 2° livello</t>
  </si>
  <si>
    <t>Marcatori Cardiaci : 1° livello</t>
  </si>
  <si>
    <t>Marcatori Cardiaci : 2° livello</t>
  </si>
  <si>
    <t>Tossicologia urine : 1° livello</t>
  </si>
  <si>
    <t>Tossicologia urine : 2° livello</t>
  </si>
  <si>
    <t>Etanolo : 1° livello</t>
  </si>
  <si>
    <t>Etanolo : 2° livello</t>
  </si>
  <si>
    <t xml:space="preserve">Gruppi sanguigni </t>
  </si>
  <si>
    <t>Anticorpi irregolari</t>
  </si>
  <si>
    <t>Transferrina Carboidrato Carente (CDT) : 1° livello</t>
  </si>
  <si>
    <t>Transferrina Carboidrato Carente (CDT) : 2° livello</t>
  </si>
  <si>
    <t>Ematologia : 1° livello</t>
  </si>
  <si>
    <t>Ematologia : 2° livello</t>
  </si>
  <si>
    <t>Ematologia : 3° livello</t>
  </si>
  <si>
    <t>Velocità di Eritrosedimentazione :          1° livello</t>
  </si>
  <si>
    <t>Emoglobina glicata : 1° livello</t>
  </si>
  <si>
    <t>Emoglobina glicata : 2° livello</t>
  </si>
  <si>
    <t>Emoglobine A2, F e S : 1° livello</t>
  </si>
  <si>
    <t>Coagulazione di I Livello : 1° livello</t>
  </si>
  <si>
    <t>Coagulazione di I Livello: 1° livello</t>
  </si>
  <si>
    <t>Coagulazione di I Livello : 2° livello</t>
  </si>
  <si>
    <t>Coagulazione di II Livello : 1° livello</t>
  </si>
  <si>
    <t>Coagulazione di II Livello : 2° livello</t>
  </si>
  <si>
    <t>D-Dimero : 1° livello</t>
  </si>
  <si>
    <t>D-Dimero : 2° livello</t>
  </si>
  <si>
    <t>Catecolamine Urinarie, Acido Vanil Mandelico e acido 5 HIAA : 1° livello</t>
  </si>
  <si>
    <t>Catecolamine Urinarie, Acido Vanil Mandelico e acido 5 HIAA : 2° livello</t>
  </si>
  <si>
    <t>Autoimmunità : 1° livello</t>
  </si>
  <si>
    <t>Autoimmunità : 2° livello</t>
  </si>
  <si>
    <t>Immunosoppressori su sangue intero : 1° livello</t>
  </si>
  <si>
    <t>Immunosoppressori su sangue intero : 2° livello</t>
  </si>
  <si>
    <t>TORCH : 1° livello</t>
  </si>
  <si>
    <t>TORCH : 2° livello</t>
  </si>
  <si>
    <t xml:space="preserve">  Virologia : 1° livello</t>
  </si>
  <si>
    <t xml:space="preserve">  Virologia : 2° livello</t>
  </si>
  <si>
    <t>Autoimmunità 2 : 1° livello</t>
  </si>
  <si>
    <t>Autoimmunità 2 : 2° livello</t>
  </si>
  <si>
    <t>Biologia Molecolare : 1° livello</t>
  </si>
  <si>
    <t>Biologia Molecolare : 2° livello</t>
  </si>
  <si>
    <t>Emocromo con formula</t>
  </si>
  <si>
    <t>Reticolociti</t>
  </si>
  <si>
    <t>LOTTO 20 - EMATOLOGIA</t>
  </si>
  <si>
    <t>Acido folico</t>
  </si>
  <si>
    <t>Acido Urico S/U</t>
  </si>
  <si>
    <t>Acidi biliari</t>
  </si>
  <si>
    <t>Albuminemia</t>
  </si>
  <si>
    <t>Aldolasi</t>
  </si>
  <si>
    <t>Alfa Feto Proteina</t>
  </si>
  <si>
    <t>Amilasi</t>
  </si>
  <si>
    <t>Anti Tg</t>
  </si>
  <si>
    <t>Anti TPO</t>
  </si>
  <si>
    <t>Ab anti Mulleriano</t>
  </si>
  <si>
    <t>Azotemia</t>
  </si>
  <si>
    <t>Beta 2 microglobulina</t>
  </si>
  <si>
    <t>Beta Cross Laps/Ctx (siero) Equiv.</t>
  </si>
  <si>
    <t>Beta Hcg sieriche</t>
  </si>
  <si>
    <t>Bilirubina Diretta</t>
  </si>
  <si>
    <t>Bilirubina Totale</t>
  </si>
  <si>
    <t>Ca 125 (O Equivalente)</t>
  </si>
  <si>
    <t>Ca 15.3 (O Equivalente)</t>
  </si>
  <si>
    <t>Ca 19.9 (O Equivalente)</t>
  </si>
  <si>
    <t>Ca 72.4 (Antigene Carboidat )</t>
  </si>
  <si>
    <t>Calcio S/U</t>
  </si>
  <si>
    <t>Cea (Antigene Carcino-Embrionale)</t>
  </si>
  <si>
    <t>CK-MB massa</t>
  </si>
  <si>
    <t>Cloro S/U</t>
  </si>
  <si>
    <t>Colesterolo HDL</t>
  </si>
  <si>
    <t>Colesterolo LDL</t>
  </si>
  <si>
    <t>Colesterolo Totale</t>
  </si>
  <si>
    <t>Colinesterasi</t>
  </si>
  <si>
    <t>Complemento C3</t>
  </si>
  <si>
    <t>Complemento C4</t>
  </si>
  <si>
    <t>Cortisolo S/U/ salivare</t>
  </si>
  <si>
    <t>Creatinchinasi CPK</t>
  </si>
  <si>
    <t>Creatinina</t>
  </si>
  <si>
    <t>Cupremia</t>
  </si>
  <si>
    <t>Digossina</t>
  </si>
  <si>
    <t>Estradiolo</t>
  </si>
  <si>
    <t>Etanolo S/U</t>
  </si>
  <si>
    <t>Reuma Test</t>
  </si>
  <si>
    <t>Ferritina</t>
  </si>
  <si>
    <t>Fosfatasi Alcalina</t>
  </si>
  <si>
    <t>Fosforo</t>
  </si>
  <si>
    <t>FSH</t>
  </si>
  <si>
    <t>FT3</t>
  </si>
  <si>
    <t>FT4</t>
  </si>
  <si>
    <t>GGT</t>
  </si>
  <si>
    <t>Glicemia</t>
  </si>
  <si>
    <t>HbsAg</t>
  </si>
  <si>
    <t>HCV</t>
  </si>
  <si>
    <t>HIV</t>
  </si>
  <si>
    <t>HE4</t>
  </si>
  <si>
    <t>IgG</t>
  </si>
  <si>
    <t>IgA</t>
  </si>
  <si>
    <t>IgM</t>
  </si>
  <si>
    <t>Insulinemia</t>
  </si>
  <si>
    <t>Lattato Deidrogenasi</t>
  </si>
  <si>
    <t>LH</t>
  </si>
  <si>
    <t>Lipasi</t>
  </si>
  <si>
    <t>Magnesio S/U</t>
  </si>
  <si>
    <t>Microalbumina</t>
  </si>
  <si>
    <t>Mioglobina</t>
  </si>
  <si>
    <t>NSE</t>
  </si>
  <si>
    <t>Omocisteina</t>
  </si>
  <si>
    <t>Peptide C</t>
  </si>
  <si>
    <t>N-Terminal PTH</t>
  </si>
  <si>
    <t>Potassio</t>
  </si>
  <si>
    <t>Prealbumina</t>
  </si>
  <si>
    <t>Pro BNP/BNP</t>
  </si>
  <si>
    <t>Procalcitonina</t>
  </si>
  <si>
    <t>Progesterone</t>
  </si>
  <si>
    <t>Prolattina</t>
  </si>
  <si>
    <t>PCR Ultrasensibile</t>
  </si>
  <si>
    <t>Proteine Totali</t>
  </si>
  <si>
    <t>Psa libero</t>
  </si>
  <si>
    <t>Psa Totale</t>
  </si>
  <si>
    <t>PTH</t>
  </si>
  <si>
    <t>Paratormone intatto</t>
  </si>
  <si>
    <t>Recettori del TSH</t>
  </si>
  <si>
    <t>Sideremia</t>
  </si>
  <si>
    <t>Sodio</t>
  </si>
  <si>
    <t>Testosterone</t>
  </si>
  <si>
    <t>Tireoglobulina</t>
  </si>
  <si>
    <t>TAS</t>
  </si>
  <si>
    <t>TPHA/ screening sifilide</t>
  </si>
  <si>
    <t>Transaminasi GPT</t>
  </si>
  <si>
    <t>Transaminasi GOT</t>
  </si>
  <si>
    <t>Transferrina</t>
  </si>
  <si>
    <t>Trigliceridi</t>
  </si>
  <si>
    <t>Troponina</t>
  </si>
  <si>
    <t>TSH</t>
  </si>
  <si>
    <t>Vitamina B12</t>
  </si>
  <si>
    <t>Vitamina D 25 OH</t>
  </si>
  <si>
    <t>Zinco</t>
  </si>
  <si>
    <t>HER 2</t>
  </si>
  <si>
    <t>Eritropoietina</t>
  </si>
  <si>
    <t>24 000</t>
  </si>
  <si>
    <t>13 000</t>
  </si>
  <si>
    <t>P.O. S.OMERO</t>
  </si>
  <si>
    <t>OFFERTE A TITOLO GRATUITO (COSTO ZERO)</t>
  </si>
  <si>
    <t>LOTTO 21 - AREA SIERO</t>
  </si>
  <si>
    <t>LOTTO 22 - ONCOEMATOLOGIA MOLECOLARE</t>
  </si>
  <si>
    <t xml:space="preserve"> Pannello tumori alla mammella
(deve includere almeno i geni BRCA1 e BRCA2)</t>
  </si>
  <si>
    <t>Estrazione Acidi Nucleici</t>
  </si>
  <si>
    <t>Tumori colon rettali poliposi ereditaria (deve includere almeno APC, MLH1, MSH2, MSH6, AKT1,BRAF,KRAS,NRAS,PIK3CA,PTEN,SMAD4,TP53</t>
  </si>
  <si>
    <t xml:space="preserve">Pannello oncoematologia diagnostica molecolare in mielodisplasie, neoplasie mieloproliferative croniche, leucemie acute, processi linfoproliferativi 
(deve includere almeno ABL1, ASXL1, BRAF, KRAS, NRAS, NPM1, P53, SF3B1,KIT,IDH1, IDH2, DNMT3A, FLT3, MPL e TET2)
</t>
  </si>
  <si>
    <t>Provetta CTAD 13x75 o equivalente (auspicabile)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</si>
</sst>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9"/>
      <color theme="1"/>
      <name val="Arial"/>
      <family val="2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94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9" fontId="0" fillId="0" borderId="9" xfId="3" applyFont="1" applyBorder="1"/>
    <xf numFmtId="43" fontId="1" fillId="0" borderId="14" xfId="1" applyFont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 wrapText="1"/>
    </xf>
    <xf numFmtId="43" fontId="1" fillId="0" borderId="0" xfId="1" applyFont="1" applyBorder="1" applyAlignment="1">
      <alignment horizontal="center" vertical="center" wrapText="1"/>
    </xf>
    <xf numFmtId="43" fontId="1" fillId="0" borderId="9" xfId="1" applyFont="1" applyBorder="1" applyAlignment="1">
      <alignment horizontal="center" vertical="center" wrapText="1"/>
    </xf>
    <xf numFmtId="44" fontId="0" fillId="0" borderId="14" xfId="2" applyFont="1" applyBorder="1"/>
    <xf numFmtId="44" fontId="0" fillId="0" borderId="6" xfId="2" applyFont="1" applyBorder="1"/>
    <xf numFmtId="44" fontId="0" fillId="0" borderId="9" xfId="2" applyFont="1" applyBorder="1"/>
    <xf numFmtId="43" fontId="0" fillId="0" borderId="14" xfId="1" applyFont="1" applyBorder="1"/>
    <xf numFmtId="44" fontId="1" fillId="0" borderId="6" xfId="2" applyFont="1" applyBorder="1" applyAlignment="1">
      <alignment horizontal="center" vertical="center" wrapText="1"/>
    </xf>
    <xf numFmtId="44" fontId="1" fillId="0" borderId="0" xfId="2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3" fontId="1" fillId="0" borderId="9" xfId="1" applyFont="1" applyBorder="1" applyAlignment="1">
      <alignment horizontal="right" vertical="center" wrapText="1"/>
    </xf>
    <xf numFmtId="43" fontId="1" fillId="0" borderId="9" xfId="1" applyFont="1" applyFill="1" applyBorder="1" applyAlignment="1">
      <alignment horizontal="right" vertical="center" wrapText="1"/>
    </xf>
    <xf numFmtId="44" fontId="0" fillId="0" borderId="7" xfId="2" applyFont="1" applyBorder="1"/>
    <xf numFmtId="0" fontId="0" fillId="0" borderId="16" xfId="0" applyBorder="1"/>
    <xf numFmtId="44" fontId="0" fillId="0" borderId="18" xfId="0" applyNumberFormat="1" applyBorder="1"/>
    <xf numFmtId="0" fontId="1" fillId="0" borderId="9" xfId="0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2" fontId="0" fillId="0" borderId="0" xfId="0" applyNumberFormat="1"/>
    <xf numFmtId="2" fontId="1" fillId="0" borderId="0" xfId="1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0" fillId="0" borderId="0" xfId="0" applyNumberFormat="1" applyBorder="1"/>
    <xf numFmtId="44" fontId="0" fillId="0" borderId="0" xfId="0" applyNumberFormat="1" applyBorder="1"/>
    <xf numFmtId="44" fontId="0" fillId="0" borderId="4" xfId="2" applyFont="1" applyBorder="1"/>
    <xf numFmtId="44" fontId="1" fillId="0" borderId="18" xfId="2" applyFont="1" applyBorder="1" applyAlignment="1">
      <alignment horizontal="center" vertical="center" wrapText="1"/>
    </xf>
    <xf numFmtId="44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  <protection locked="0"/>
    </xf>
    <xf numFmtId="43" fontId="1" fillId="0" borderId="14" xfId="1" applyFont="1" applyBorder="1" applyAlignment="1" applyProtection="1">
      <alignment horizontal="center" vertical="center" wrapText="1"/>
      <protection locked="0"/>
    </xf>
    <xf numFmtId="44" fontId="1" fillId="0" borderId="14" xfId="2" applyFont="1" applyBorder="1" applyAlignment="1" applyProtection="1">
      <alignment horizontal="center" vertical="center" wrapText="1"/>
      <protection locked="0"/>
    </xf>
    <xf numFmtId="0" fontId="0" fillId="0" borderId="5" xfId="0" applyBorder="1" applyProtection="1">
      <protection locked="0"/>
    </xf>
    <xf numFmtId="0" fontId="0" fillId="0" borderId="14" xfId="0" applyBorder="1" applyProtection="1">
      <protection locked="0"/>
    </xf>
    <xf numFmtId="44" fontId="0" fillId="0" borderId="14" xfId="2" applyFont="1" applyBorder="1" applyProtection="1">
      <protection locked="0"/>
    </xf>
    <xf numFmtId="43" fontId="0" fillId="0" borderId="14" xfId="1" applyFont="1" applyBorder="1" applyProtection="1">
      <protection locked="0"/>
    </xf>
    <xf numFmtId="0" fontId="1" fillId="7" borderId="3" xfId="0" applyFont="1" applyFill="1" applyBorder="1"/>
    <xf numFmtId="0" fontId="1" fillId="7" borderId="4" xfId="0" applyFont="1" applyFill="1" applyBorder="1"/>
    <xf numFmtId="0" fontId="1" fillId="0" borderId="9" xfId="0" applyFont="1" applyBorder="1" applyAlignment="1">
      <alignment horizontal="center" vertical="center" wrapText="1"/>
    </xf>
    <xf numFmtId="44" fontId="1" fillId="0" borderId="9" xfId="2" applyFont="1" applyBorder="1" applyAlignment="1">
      <alignment horizontal="center" vertical="center" wrapText="1"/>
    </xf>
    <xf numFmtId="44" fontId="1" fillId="0" borderId="14" xfId="2" applyFont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9" xfId="2" applyNumberFormat="1" applyFont="1" applyBorder="1" applyAlignment="1">
      <alignment horizontal="center" vertical="center" wrapText="1"/>
    </xf>
    <xf numFmtId="44" fontId="1" fillId="0" borderId="9" xfId="2" applyFont="1" applyFill="1" applyBorder="1" applyAlignment="1">
      <alignment horizontal="center" vertical="center" wrapText="1"/>
    </xf>
    <xf numFmtId="43" fontId="1" fillId="0" borderId="21" xfId="1" applyFont="1" applyBorder="1" applyAlignment="1">
      <alignment horizontal="center" vertical="center" wrapText="1"/>
    </xf>
    <xf numFmtId="2" fontId="1" fillId="0" borderId="11" xfId="2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4" fontId="1" fillId="0" borderId="4" xfId="2" applyFont="1" applyBorder="1" applyAlignment="1">
      <alignment horizontal="center" vertical="center" wrapText="1"/>
    </xf>
    <xf numFmtId="43" fontId="1" fillId="0" borderId="20" xfId="1" applyFont="1" applyBorder="1" applyAlignment="1">
      <alignment horizontal="center" vertical="center" wrapText="1"/>
    </xf>
    <xf numFmtId="2" fontId="1" fillId="0" borderId="24" xfId="2" applyNumberFormat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43" fontId="0" fillId="0" borderId="5" xfId="1" applyFont="1" applyBorder="1"/>
    <xf numFmtId="9" fontId="0" fillId="0" borderId="6" xfId="3" applyFont="1" applyBorder="1"/>
    <xf numFmtId="44" fontId="1" fillId="0" borderId="4" xfId="0" applyNumberFormat="1" applyFont="1" applyBorder="1" applyAlignment="1">
      <alignment horizontal="center" vertical="center" wrapText="1"/>
    </xf>
    <xf numFmtId="44" fontId="1" fillId="0" borderId="6" xfId="0" applyNumberFormat="1" applyFont="1" applyBorder="1" applyAlignment="1">
      <alignment horizontal="center" vertical="center" wrapText="1"/>
    </xf>
    <xf numFmtId="44" fontId="1" fillId="0" borderId="18" xfId="0" applyNumberFormat="1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right"/>
    </xf>
    <xf numFmtId="0" fontId="1" fillId="8" borderId="3" xfId="0" applyFont="1" applyFill="1" applyBorder="1" applyAlignment="1">
      <alignment horizontal="right"/>
    </xf>
    <xf numFmtId="0" fontId="1" fillId="8" borderId="5" xfId="0" applyFont="1" applyFill="1" applyBorder="1" applyAlignment="1">
      <alignment horizontal="right"/>
    </xf>
    <xf numFmtId="44" fontId="1" fillId="0" borderId="14" xfId="2" applyFont="1" applyFill="1" applyBorder="1" applyAlignment="1">
      <alignment horizontal="center" vertical="center" wrapText="1"/>
    </xf>
    <xf numFmtId="44" fontId="1" fillId="0" borderId="6" xfId="0" applyNumberFormat="1" applyFont="1" applyFill="1" applyBorder="1" applyAlignment="1">
      <alignment horizontal="center" vertical="center" wrapText="1"/>
    </xf>
    <xf numFmtId="44" fontId="0" fillId="0" borderId="5" xfId="2" applyFont="1" applyBorder="1"/>
    <xf numFmtId="0" fontId="1" fillId="0" borderId="3" xfId="0" applyFont="1" applyBorder="1" applyAlignment="1" applyProtection="1">
      <alignment horizontal="center" vertical="center" wrapText="1"/>
      <protection locked="0"/>
    </xf>
    <xf numFmtId="43" fontId="1" fillId="0" borderId="9" xfId="1" applyFont="1" applyBorder="1" applyAlignment="1" applyProtection="1">
      <alignment horizontal="center" vertical="center" wrapText="1"/>
      <protection locked="0"/>
    </xf>
    <xf numFmtId="2" fontId="1" fillId="0" borderId="9" xfId="1" applyNumberFormat="1" applyFont="1" applyBorder="1" applyAlignment="1" applyProtection="1">
      <alignment horizontal="center" vertical="center" wrapText="1"/>
      <protection locked="0"/>
    </xf>
    <xf numFmtId="44" fontId="1" fillId="0" borderId="9" xfId="2" applyFont="1" applyBorder="1" applyAlignment="1" applyProtection="1">
      <alignment horizontal="center" vertical="center" wrapText="1"/>
      <protection locked="0"/>
    </xf>
    <xf numFmtId="2" fontId="1" fillId="0" borderId="14" xfId="1" applyNumberFormat="1" applyFont="1" applyBorder="1" applyAlignment="1" applyProtection="1">
      <alignment horizontal="center" vertical="center" wrapText="1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6" xfId="0" applyBorder="1" applyProtection="1"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2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44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44" fontId="1" fillId="0" borderId="9" xfId="2" applyFont="1" applyFill="1" applyBorder="1" applyAlignment="1" applyProtection="1">
      <alignment horizontal="center" vertical="center" wrapText="1"/>
      <protection locked="0"/>
    </xf>
    <xf numFmtId="44" fontId="1" fillId="0" borderId="14" xfId="2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Protection="1">
      <protection locked="0"/>
    </xf>
    <xf numFmtId="44" fontId="0" fillId="0" borderId="9" xfId="2" applyFont="1" applyBorder="1" applyProtection="1">
      <protection locked="0"/>
    </xf>
    <xf numFmtId="44" fontId="0" fillId="0" borderId="10" xfId="0" applyNumberFormat="1" applyBorder="1"/>
    <xf numFmtId="44" fontId="0" fillId="0" borderId="12" xfId="2" applyFont="1" applyBorder="1" applyProtection="1">
      <protection locked="0"/>
    </xf>
    <xf numFmtId="0" fontId="0" fillId="0" borderId="33" xfId="0" applyBorder="1"/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left" vertical="center" wrapText="1"/>
      <protection hidden="1"/>
    </xf>
    <xf numFmtId="0" fontId="5" fillId="0" borderId="34" xfId="0" applyFont="1" applyBorder="1" applyAlignment="1" applyProtection="1">
      <alignment horizontal="left" vertical="center" wrapText="1"/>
      <protection locked="0"/>
    </xf>
    <xf numFmtId="44" fontId="1" fillId="0" borderId="0" xfId="0" applyNumberFormat="1" applyFont="1" applyBorder="1" applyAlignment="1">
      <alignment horizontal="center" vertical="center" wrapText="1"/>
    </xf>
    <xf numFmtId="164" fontId="1" fillId="0" borderId="9" xfId="1" applyNumberFormat="1" applyFont="1" applyBorder="1" applyAlignment="1">
      <alignment horizontal="right" vertical="center" wrapText="1"/>
    </xf>
    <xf numFmtId="2" fontId="1" fillId="0" borderId="9" xfId="1" applyNumberFormat="1" applyFont="1" applyBorder="1" applyAlignment="1" applyProtection="1">
      <alignment horizontal="center" vertical="center" wrapText="1"/>
      <protection locked="0"/>
    </xf>
    <xf numFmtId="44" fontId="1" fillId="0" borderId="9" xfId="2" applyFont="1" applyBorder="1" applyAlignment="1" applyProtection="1">
      <alignment horizontal="center" vertical="center" wrapText="1"/>
      <protection locked="0"/>
    </xf>
    <xf numFmtId="44" fontId="1" fillId="0" borderId="9" xfId="2" applyFont="1" applyBorder="1" applyAlignment="1">
      <alignment horizontal="center" vertical="center" wrapText="1"/>
    </xf>
    <xf numFmtId="44" fontId="1" fillId="0" borderId="4" xfId="0" applyNumberFormat="1" applyFont="1" applyBorder="1" applyAlignment="1">
      <alignment horizontal="center" vertical="center" wrapText="1"/>
    </xf>
    <xf numFmtId="43" fontId="1" fillId="0" borderId="9" xfId="1" applyFont="1" applyBorder="1" applyAlignment="1" applyProtection="1">
      <alignment horizontal="center" vertical="center" wrapText="1"/>
      <protection locked="0"/>
    </xf>
    <xf numFmtId="43" fontId="1" fillId="0" borderId="9" xfId="1" applyFont="1" applyBorder="1" applyAlignment="1" applyProtection="1">
      <alignment vertical="center" wrapText="1"/>
      <protection locked="0"/>
    </xf>
    <xf numFmtId="2" fontId="1" fillId="0" borderId="9" xfId="1" applyNumberFormat="1" applyFont="1" applyBorder="1" applyAlignment="1" applyProtection="1">
      <alignment vertical="center" wrapText="1"/>
      <protection locked="0"/>
    </xf>
    <xf numFmtId="44" fontId="1" fillId="0" borderId="9" xfId="2" applyFont="1" applyBorder="1" applyAlignment="1" applyProtection="1">
      <alignment vertical="center" wrapText="1"/>
      <protection locked="0"/>
    </xf>
    <xf numFmtId="164" fontId="1" fillId="0" borderId="9" xfId="1" applyNumberFormat="1" applyFont="1" applyFill="1" applyBorder="1" applyAlignment="1">
      <alignment horizontal="center" vertical="center" wrapText="1"/>
    </xf>
    <xf numFmtId="164" fontId="1" fillId="0" borderId="14" xfId="1" applyNumberFormat="1" applyFont="1" applyFill="1" applyBorder="1" applyAlignment="1">
      <alignment horizontal="center" vertical="center" wrapText="1"/>
    </xf>
    <xf numFmtId="164" fontId="1" fillId="0" borderId="9" xfId="1" applyNumberFormat="1" applyFont="1" applyFill="1" applyBorder="1" applyAlignment="1">
      <alignment horizontal="right" vertical="center" wrapText="1"/>
    </xf>
    <xf numFmtId="164" fontId="1" fillId="0" borderId="14" xfId="1" applyNumberFormat="1" applyFont="1" applyFill="1" applyBorder="1" applyAlignment="1">
      <alignment horizontal="right" vertical="center" wrapText="1"/>
    </xf>
    <xf numFmtId="0" fontId="0" fillId="0" borderId="35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0" xfId="0" applyFill="1"/>
    <xf numFmtId="0" fontId="1" fillId="0" borderId="13" xfId="0" applyFont="1" applyFill="1" applyBorder="1" applyAlignment="1">
      <alignment horizontal="center" vertical="center" wrapText="1"/>
    </xf>
    <xf numFmtId="0" fontId="1" fillId="0" borderId="9" xfId="2" applyNumberFormat="1" applyFont="1" applyFill="1" applyBorder="1" applyAlignment="1">
      <alignment horizontal="center" vertical="center" wrapText="1"/>
    </xf>
    <xf numFmtId="43" fontId="1" fillId="0" borderId="9" xfId="1" applyFont="1" applyFill="1" applyBorder="1" applyAlignment="1" applyProtection="1">
      <alignment horizontal="center" vertical="center" wrapText="1"/>
      <protection locked="0"/>
    </xf>
    <xf numFmtId="2" fontId="1" fillId="0" borderId="9" xfId="1" applyNumberFormat="1" applyFont="1" applyFill="1" applyBorder="1" applyAlignment="1" applyProtection="1">
      <alignment horizontal="center" vertical="center" wrapText="1"/>
      <protection locked="0"/>
    </xf>
    <xf numFmtId="1" fontId="1" fillId="0" borderId="9" xfId="1" applyNumberFormat="1" applyFont="1" applyFill="1" applyBorder="1" applyAlignment="1" applyProtection="1">
      <alignment horizontal="center" vertical="center" wrapText="1"/>
      <protection locked="0"/>
    </xf>
    <xf numFmtId="164" fontId="1" fillId="0" borderId="13" xfId="1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164" fontId="1" fillId="0" borderId="9" xfId="1" applyNumberFormat="1" applyFont="1" applyFill="1" applyBorder="1" applyAlignment="1">
      <alignment vertical="center" wrapText="1"/>
    </xf>
    <xf numFmtId="164" fontId="7" fillId="0" borderId="9" xfId="1" applyNumberFormat="1" applyFont="1" applyBorder="1" applyAlignment="1">
      <alignment horizontal="center" vertical="center" wrapText="1"/>
    </xf>
    <xf numFmtId="164" fontId="7" fillId="0" borderId="14" xfId="1" applyNumberFormat="1" applyFont="1" applyBorder="1" applyAlignment="1">
      <alignment horizontal="center" vertical="center" wrapText="1"/>
    </xf>
    <xf numFmtId="43" fontId="8" fillId="0" borderId="9" xfId="1" applyFont="1" applyBorder="1" applyAlignment="1">
      <alignment horizontal="center" vertical="center" wrapText="1"/>
    </xf>
    <xf numFmtId="43" fontId="1" fillId="0" borderId="21" xfId="1" applyFont="1" applyBorder="1" applyAlignment="1" applyProtection="1">
      <alignment horizontal="center" vertical="center" wrapText="1"/>
      <protection locked="0"/>
    </xf>
    <xf numFmtId="2" fontId="1" fillId="0" borderId="11" xfId="2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1" fillId="0" borderId="35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44" fontId="1" fillId="0" borderId="9" xfId="2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left" vertical="center"/>
      <protection hidden="1"/>
    </xf>
    <xf numFmtId="0" fontId="5" fillId="0" borderId="0" xfId="0" applyFont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hidden="1"/>
    </xf>
    <xf numFmtId="0" fontId="1" fillId="7" borderId="9" xfId="0" applyFont="1" applyFill="1" applyBorder="1" applyAlignment="1">
      <alignment horizontal="center"/>
    </xf>
    <xf numFmtId="0" fontId="0" fillId="0" borderId="9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2" fillId="6" borderId="29" xfId="0" applyFont="1" applyFill="1" applyBorder="1" applyAlignment="1">
      <alignment horizontal="center" vertical="center"/>
    </xf>
    <xf numFmtId="0" fontId="2" fillId="6" borderId="25" xfId="0" applyFont="1" applyFill="1" applyBorder="1" applyAlignment="1">
      <alignment horizontal="center" vertical="center"/>
    </xf>
    <xf numFmtId="0" fontId="2" fillId="6" borderId="30" xfId="0" applyFont="1" applyFill="1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/>
    </xf>
    <xf numFmtId="0" fontId="2" fillId="6" borderId="31" xfId="0" applyFont="1" applyFill="1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0" fontId="1" fillId="7" borderId="32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0" fillId="0" borderId="32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44" fontId="1" fillId="0" borderId="16" xfId="2" applyFont="1" applyBorder="1" applyAlignment="1">
      <alignment horizontal="center" vertical="center" wrapText="1"/>
    </xf>
    <xf numFmtId="44" fontId="1" fillId="0" borderId="17" xfId="2" applyFont="1" applyBorder="1" applyAlignment="1">
      <alignment horizontal="center" vertical="center" wrapText="1"/>
    </xf>
    <xf numFmtId="44" fontId="1" fillId="0" borderId="4" xfId="0" applyNumberFormat="1" applyFont="1" applyBorder="1" applyAlignment="1">
      <alignment horizontal="center" vertical="center" wrapText="1"/>
    </xf>
    <xf numFmtId="43" fontId="1" fillId="0" borderId="9" xfId="1" applyFont="1" applyBorder="1" applyAlignment="1" applyProtection="1">
      <alignment horizontal="center" vertical="center" wrapText="1"/>
      <protection locked="0"/>
    </xf>
    <xf numFmtId="164" fontId="1" fillId="0" borderId="9" xfId="1" applyNumberFormat="1" applyFont="1" applyFill="1" applyBorder="1" applyAlignment="1">
      <alignment horizontal="center" vertical="center" wrapText="1"/>
    </xf>
    <xf numFmtId="2" fontId="1" fillId="0" borderId="9" xfId="1" applyNumberFormat="1" applyFont="1" applyBorder="1" applyAlignment="1" applyProtection="1">
      <alignment horizontal="center" vertical="center" wrapText="1"/>
      <protection locked="0"/>
    </xf>
    <xf numFmtId="44" fontId="1" fillId="0" borderId="9" xfId="2" applyFont="1" applyBorder="1" applyAlignment="1" applyProtection="1">
      <alignment horizontal="center" vertical="center" wrapText="1"/>
      <protection locked="0"/>
    </xf>
    <xf numFmtId="44" fontId="1" fillId="0" borderId="9" xfId="2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1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88"/>
  <sheetViews>
    <sheetView tabSelected="1" zoomScale="90" zoomScaleNormal="90" workbookViewId="0">
      <selection activeCell="K9" sqref="K9"/>
    </sheetView>
  </sheetViews>
  <sheetFormatPr defaultRowHeight="15" x14ac:dyDescent="0.25"/>
  <cols>
    <col min="1" max="1" width="6.7109375" customWidth="1"/>
    <col min="2" max="2" width="21.42578125" bestFit="1" customWidth="1"/>
    <col min="3" max="3" width="32.4257812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40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7" customHeight="1" thickBot="1" x14ac:dyDescent="0.3">
      <c r="B13" s="72"/>
      <c r="C13" s="46" t="s">
        <v>37</v>
      </c>
      <c r="D13" s="73"/>
      <c r="E13" s="102">
        <v>150000</v>
      </c>
      <c r="F13" s="74"/>
      <c r="G13" s="75"/>
      <c r="H13" s="50" t="e">
        <f>G13/D13</f>
        <v>#DIV/0!</v>
      </c>
      <c r="I13" s="63">
        <f>F13*G13</f>
        <v>0</v>
      </c>
    </row>
    <row r="14" spans="2:9" ht="32.25" customHeight="1" thickBot="1" x14ac:dyDescent="0.3">
      <c r="B14" s="2"/>
      <c r="C14" s="2"/>
      <c r="D14" s="2"/>
      <c r="E14" s="2"/>
      <c r="F14" s="2"/>
      <c r="G14" s="151" t="s">
        <v>19</v>
      </c>
      <c r="H14" s="152"/>
      <c r="I14" s="65">
        <f>SUM(I13:I13)</f>
        <v>0</v>
      </c>
    </row>
    <row r="15" spans="2:9" ht="32.25" customHeight="1" thickBot="1" x14ac:dyDescent="0.3">
      <c r="B15" s="2"/>
      <c r="C15" s="2"/>
      <c r="D15" s="2"/>
      <c r="E15" s="2"/>
      <c r="F15" s="2"/>
      <c r="G15" s="2"/>
      <c r="H15" s="2"/>
      <c r="I15" s="101"/>
    </row>
    <row r="16" spans="2:9" ht="15.75" thickBot="1" x14ac:dyDescent="0.3">
      <c r="B16" s="148" t="s">
        <v>6</v>
      </c>
      <c r="C16" s="149"/>
      <c r="D16" s="149"/>
      <c r="E16" s="149"/>
      <c r="F16" s="149"/>
      <c r="G16" s="149"/>
      <c r="H16" s="149"/>
      <c r="I16" s="150"/>
    </row>
    <row r="17" spans="2:9" ht="60" x14ac:dyDescent="0.25">
      <c r="B17" s="7" t="s">
        <v>38</v>
      </c>
      <c r="C17" s="8" t="s">
        <v>39</v>
      </c>
      <c r="D17" s="8" t="s">
        <v>14</v>
      </c>
      <c r="E17" s="8" t="s">
        <v>15</v>
      </c>
      <c r="F17" s="8" t="s">
        <v>16</v>
      </c>
      <c r="G17" s="8" t="s">
        <v>1</v>
      </c>
      <c r="H17" s="8" t="s">
        <v>20</v>
      </c>
      <c r="I17" s="9" t="s">
        <v>0</v>
      </c>
    </row>
    <row r="18" spans="2:9" ht="32.25" customHeight="1" thickBot="1" x14ac:dyDescent="0.3">
      <c r="B18" s="72"/>
      <c r="C18" s="96" t="s">
        <v>37</v>
      </c>
      <c r="D18" s="73"/>
      <c r="E18" s="102">
        <v>60000</v>
      </c>
      <c r="F18" s="74"/>
      <c r="G18" s="75"/>
      <c r="H18" s="50" t="e">
        <f>G18/D18</f>
        <v>#DIV/0!</v>
      </c>
      <c r="I18" s="63">
        <f>F18*G18</f>
        <v>0</v>
      </c>
    </row>
    <row r="19" spans="2:9" ht="32.25" customHeight="1" thickBot="1" x14ac:dyDescent="0.3">
      <c r="B19" s="2"/>
      <c r="C19" s="2"/>
      <c r="D19" s="2"/>
      <c r="E19" s="2"/>
      <c r="F19" s="2"/>
      <c r="G19" s="151" t="s">
        <v>19</v>
      </c>
      <c r="H19" s="152"/>
      <c r="I19" s="65">
        <f>SUM(I18:I18)</f>
        <v>0</v>
      </c>
    </row>
    <row r="20" spans="2:9" ht="32.25" customHeight="1" thickBot="1" x14ac:dyDescent="0.3">
      <c r="B20" s="2"/>
      <c r="C20" s="2"/>
      <c r="D20" s="2"/>
      <c r="E20" s="2"/>
      <c r="F20" s="2"/>
      <c r="G20" s="2"/>
      <c r="H20" s="2"/>
      <c r="I20" s="101"/>
    </row>
    <row r="21" spans="2:9" ht="15.75" thickBot="1" x14ac:dyDescent="0.3">
      <c r="B21" s="148" t="s">
        <v>5</v>
      </c>
      <c r="C21" s="149"/>
      <c r="D21" s="149"/>
      <c r="E21" s="149"/>
      <c r="F21" s="149"/>
      <c r="G21" s="149"/>
      <c r="H21" s="149"/>
      <c r="I21" s="150"/>
    </row>
    <row r="22" spans="2:9" ht="60" x14ac:dyDescent="0.25">
      <c r="B22" s="7" t="s">
        <v>38</v>
      </c>
      <c r="C22" s="8" t="s">
        <v>39</v>
      </c>
      <c r="D22" s="8" t="s">
        <v>14</v>
      </c>
      <c r="E22" s="8" t="s">
        <v>15</v>
      </c>
      <c r="F22" s="8" t="s">
        <v>16</v>
      </c>
      <c r="G22" s="8" t="s">
        <v>1</v>
      </c>
      <c r="H22" s="8" t="s">
        <v>20</v>
      </c>
      <c r="I22" s="9" t="s">
        <v>0</v>
      </c>
    </row>
    <row r="23" spans="2:9" ht="32.25" customHeight="1" thickBot="1" x14ac:dyDescent="0.3">
      <c r="B23" s="72"/>
      <c r="C23" s="96" t="s">
        <v>37</v>
      </c>
      <c r="D23" s="73"/>
      <c r="E23" s="102">
        <v>80000</v>
      </c>
      <c r="F23" s="74"/>
      <c r="G23" s="75"/>
      <c r="H23" s="50" t="e">
        <f>G23/D23</f>
        <v>#DIV/0!</v>
      </c>
      <c r="I23" s="63">
        <f>F23*G23</f>
        <v>0</v>
      </c>
    </row>
    <row r="24" spans="2:9" ht="32.25" customHeight="1" thickBot="1" x14ac:dyDescent="0.3">
      <c r="B24" s="2"/>
      <c r="C24" s="2"/>
      <c r="D24" s="2"/>
      <c r="E24" s="2"/>
      <c r="F24" s="2"/>
      <c r="G24" s="151" t="s">
        <v>19</v>
      </c>
      <c r="H24" s="152"/>
      <c r="I24" s="65">
        <f>SUM(I23:I23)</f>
        <v>0</v>
      </c>
    </row>
    <row r="25" spans="2:9" ht="32.25" customHeight="1" thickBot="1" x14ac:dyDescent="0.3">
      <c r="B25" s="2"/>
      <c r="C25" s="2"/>
      <c r="D25" s="2"/>
      <c r="E25" s="2"/>
      <c r="F25" s="2"/>
      <c r="G25" s="2"/>
      <c r="H25" s="2"/>
      <c r="I25" s="101"/>
    </row>
    <row r="26" spans="2:9" ht="15.75" thickBot="1" x14ac:dyDescent="0.3">
      <c r="B26" s="148" t="s">
        <v>7</v>
      </c>
      <c r="C26" s="149"/>
      <c r="D26" s="149"/>
      <c r="E26" s="149"/>
      <c r="F26" s="149"/>
      <c r="G26" s="149"/>
      <c r="H26" s="149"/>
      <c r="I26" s="150"/>
    </row>
    <row r="27" spans="2:9" ht="60" x14ac:dyDescent="0.25">
      <c r="B27" s="7" t="s">
        <v>38</v>
      </c>
      <c r="C27" s="8" t="s">
        <v>39</v>
      </c>
      <c r="D27" s="8" t="s">
        <v>14</v>
      </c>
      <c r="E27" s="8" t="s">
        <v>15</v>
      </c>
      <c r="F27" s="8" t="s">
        <v>16</v>
      </c>
      <c r="G27" s="8" t="s">
        <v>1</v>
      </c>
      <c r="H27" s="8" t="s">
        <v>20</v>
      </c>
      <c r="I27" s="9" t="s">
        <v>0</v>
      </c>
    </row>
    <row r="28" spans="2:9" ht="32.25" customHeight="1" thickBot="1" x14ac:dyDescent="0.3">
      <c r="B28" s="72"/>
      <c r="C28" s="96" t="s">
        <v>37</v>
      </c>
      <c r="D28" s="73"/>
      <c r="E28" s="102">
        <v>70000</v>
      </c>
      <c r="F28" s="74"/>
      <c r="G28" s="75"/>
      <c r="H28" s="50" t="e">
        <f>G28/D28</f>
        <v>#DIV/0!</v>
      </c>
      <c r="I28" s="63">
        <f>F28*G28</f>
        <v>0</v>
      </c>
    </row>
    <row r="29" spans="2:9" ht="32.25" customHeight="1" thickBot="1" x14ac:dyDescent="0.3">
      <c r="B29" s="2"/>
      <c r="C29" s="2"/>
      <c r="D29" s="2"/>
      <c r="E29" s="2"/>
      <c r="F29" s="2"/>
      <c r="G29" s="151" t="s">
        <v>19</v>
      </c>
      <c r="H29" s="152"/>
      <c r="I29" s="65">
        <f>SUM(I28:I28)</f>
        <v>0</v>
      </c>
    </row>
    <row r="30" spans="2:9" ht="32.25" customHeight="1" x14ac:dyDescent="0.25">
      <c r="B30" s="2"/>
      <c r="C30" s="2"/>
      <c r="D30" s="2"/>
      <c r="E30" s="2"/>
      <c r="F30" s="2"/>
      <c r="G30" s="2"/>
      <c r="H30" s="2"/>
      <c r="I30" s="101"/>
    </row>
    <row r="31" spans="2:9" ht="32.25" customHeight="1" thickBot="1" x14ac:dyDescent="0.3">
      <c r="B31" s="2"/>
      <c r="C31" s="2"/>
      <c r="D31" s="2"/>
      <c r="E31" s="2"/>
      <c r="F31" s="2"/>
      <c r="G31" s="2"/>
      <c r="H31" s="2"/>
      <c r="I31" s="2"/>
    </row>
    <row r="32" spans="2:9" ht="18.75" customHeight="1" thickBot="1" x14ac:dyDescent="0.3">
      <c r="B32" s="153" t="s">
        <v>4</v>
      </c>
      <c r="C32" s="154"/>
      <c r="D32" s="154"/>
      <c r="E32" s="154"/>
      <c r="F32" s="155"/>
    </row>
    <row r="33" spans="1:6" ht="30" customHeight="1" x14ac:dyDescent="0.25">
      <c r="A33" s="1"/>
      <c r="B33" s="7" t="s">
        <v>24</v>
      </c>
      <c r="C33" s="8" t="s">
        <v>2</v>
      </c>
      <c r="D33" s="8" t="s">
        <v>25</v>
      </c>
      <c r="E33" s="8" t="s">
        <v>26</v>
      </c>
      <c r="F33" s="9" t="s">
        <v>3</v>
      </c>
    </row>
    <row r="34" spans="1:6" ht="23.25" customHeight="1" thickBot="1" x14ac:dyDescent="0.3">
      <c r="A34" s="1"/>
      <c r="B34" s="80"/>
      <c r="C34" s="82"/>
      <c r="D34" s="82"/>
      <c r="E34" s="82"/>
      <c r="F34" s="15">
        <f t="shared" ref="F34:F37" si="0">B34*D34+B34*E34</f>
        <v>0</v>
      </c>
    </row>
    <row r="35" spans="1:6" ht="23.25" customHeight="1" thickBot="1" x14ac:dyDescent="0.3">
      <c r="A35" s="1"/>
      <c r="B35" s="80"/>
      <c r="C35" s="82"/>
      <c r="D35" s="82"/>
      <c r="E35" s="82"/>
      <c r="F35" s="15">
        <f t="shared" si="0"/>
        <v>0</v>
      </c>
    </row>
    <row r="36" spans="1:6" ht="23.25" customHeight="1" thickBot="1" x14ac:dyDescent="0.3">
      <c r="A36" s="1"/>
      <c r="B36" s="80"/>
      <c r="C36" s="82"/>
      <c r="D36" s="82"/>
      <c r="E36" s="82"/>
      <c r="F36" s="15">
        <f t="shared" si="0"/>
        <v>0</v>
      </c>
    </row>
    <row r="37" spans="1:6" ht="23.25" customHeight="1" thickBot="1" x14ac:dyDescent="0.3">
      <c r="A37" s="1"/>
      <c r="B37" s="80"/>
      <c r="C37" s="82"/>
      <c r="D37" s="82"/>
      <c r="E37" s="82"/>
      <c r="F37" s="15">
        <f t="shared" si="0"/>
        <v>0</v>
      </c>
    </row>
    <row r="38" spans="1:6" ht="23.25" customHeight="1" thickBot="1" x14ac:dyDescent="0.3">
      <c r="B38" s="40"/>
      <c r="C38" s="41"/>
      <c r="D38" s="42"/>
      <c r="E38" s="42"/>
      <c r="F38" s="15">
        <f>B38*D38+B38*E38</f>
        <v>0</v>
      </c>
    </row>
    <row r="39" spans="1:6" ht="17.25" customHeight="1" x14ac:dyDescent="0.25">
      <c r="B39" s="1"/>
      <c r="C39" s="1"/>
      <c r="D39" s="1"/>
      <c r="E39" s="1"/>
      <c r="F39" s="1"/>
    </row>
    <row r="40" spans="1:6" ht="17.25" customHeight="1" thickBot="1" x14ac:dyDescent="0.3">
      <c r="B40" s="1"/>
      <c r="C40" s="1"/>
      <c r="D40" s="1"/>
      <c r="E40" s="1"/>
      <c r="F40" s="1"/>
    </row>
    <row r="41" spans="1:6" ht="17.25" customHeight="1" thickBot="1" x14ac:dyDescent="0.3">
      <c r="B41" s="153" t="s">
        <v>6</v>
      </c>
      <c r="C41" s="154"/>
      <c r="D41" s="154"/>
      <c r="E41" s="154"/>
      <c r="F41" s="155"/>
    </row>
    <row r="42" spans="1:6" ht="30" x14ac:dyDescent="0.25">
      <c r="B42" s="7" t="s">
        <v>24</v>
      </c>
      <c r="C42" s="8" t="s">
        <v>2</v>
      </c>
      <c r="D42" s="8" t="s">
        <v>25</v>
      </c>
      <c r="E42" s="8" t="s">
        <v>26</v>
      </c>
      <c r="F42" s="9" t="s">
        <v>3</v>
      </c>
    </row>
    <row r="43" spans="1:6" ht="21.75" customHeight="1" thickBot="1" x14ac:dyDescent="0.3">
      <c r="B43" s="80"/>
      <c r="C43" s="82"/>
      <c r="D43" s="82"/>
      <c r="E43" s="82"/>
      <c r="F43" s="15">
        <f t="shared" ref="F43:F45" si="1">B43*D43+B43*E43</f>
        <v>0</v>
      </c>
    </row>
    <row r="44" spans="1:6" ht="21.75" customHeight="1" thickBot="1" x14ac:dyDescent="0.3">
      <c r="B44" s="80"/>
      <c r="C44" s="82"/>
      <c r="D44" s="82"/>
      <c r="E44" s="82"/>
      <c r="F44" s="15">
        <f t="shared" si="1"/>
        <v>0</v>
      </c>
    </row>
    <row r="45" spans="1:6" ht="21.75" customHeight="1" thickBot="1" x14ac:dyDescent="0.3">
      <c r="B45" s="80"/>
      <c r="C45" s="82"/>
      <c r="D45" s="82"/>
      <c r="E45" s="82"/>
      <c r="F45" s="15">
        <f t="shared" si="1"/>
        <v>0</v>
      </c>
    </row>
    <row r="46" spans="1:6" ht="21.75" customHeight="1" thickBot="1" x14ac:dyDescent="0.3">
      <c r="B46" s="40"/>
      <c r="C46" s="41"/>
      <c r="D46" s="42"/>
      <c r="E46" s="42"/>
      <c r="F46" s="15">
        <f>B46*D46+B46*E46</f>
        <v>0</v>
      </c>
    </row>
    <row r="47" spans="1:6" ht="17.25" customHeight="1" x14ac:dyDescent="0.25">
      <c r="B47" s="1"/>
      <c r="C47" s="1"/>
      <c r="D47" s="1"/>
      <c r="E47" s="1"/>
      <c r="F47" s="1"/>
    </row>
    <row r="48" spans="1:6" ht="17.25" customHeight="1" thickBot="1" x14ac:dyDescent="0.3">
      <c r="B48" s="1"/>
      <c r="C48" s="1"/>
      <c r="D48" s="1"/>
      <c r="E48" s="1"/>
      <c r="F48" s="1"/>
    </row>
    <row r="49" spans="2:6" ht="17.25" customHeight="1" thickBot="1" x14ac:dyDescent="0.3">
      <c r="B49" s="153" t="s">
        <v>5</v>
      </c>
      <c r="C49" s="154"/>
      <c r="D49" s="154"/>
      <c r="E49" s="154"/>
      <c r="F49" s="155"/>
    </row>
    <row r="50" spans="2:6" ht="30" x14ac:dyDescent="0.25">
      <c r="B50" s="7" t="s">
        <v>24</v>
      </c>
      <c r="C50" s="8" t="s">
        <v>2</v>
      </c>
      <c r="D50" s="8" t="s">
        <v>25</v>
      </c>
      <c r="E50" s="8" t="s">
        <v>26</v>
      </c>
      <c r="F50" s="9" t="s">
        <v>3</v>
      </c>
    </row>
    <row r="51" spans="2:6" ht="21.75" customHeight="1" thickBot="1" x14ac:dyDescent="0.3">
      <c r="B51" s="80"/>
      <c r="C51" s="82"/>
      <c r="D51" s="82"/>
      <c r="E51" s="82"/>
      <c r="F51" s="15">
        <f t="shared" ref="F51:F53" si="2">B51*D51+B51*E51</f>
        <v>0</v>
      </c>
    </row>
    <row r="52" spans="2:6" ht="21.75" customHeight="1" thickBot="1" x14ac:dyDescent="0.3">
      <c r="B52" s="80"/>
      <c r="C52" s="82"/>
      <c r="D52" s="82"/>
      <c r="E52" s="82"/>
      <c r="F52" s="15">
        <f t="shared" si="2"/>
        <v>0</v>
      </c>
    </row>
    <row r="53" spans="2:6" ht="21.75" customHeight="1" thickBot="1" x14ac:dyDescent="0.3">
      <c r="B53" s="80"/>
      <c r="C53" s="82"/>
      <c r="D53" s="82"/>
      <c r="E53" s="82"/>
      <c r="F53" s="15">
        <f t="shared" si="2"/>
        <v>0</v>
      </c>
    </row>
    <row r="54" spans="2:6" ht="21.75" customHeight="1" thickBot="1" x14ac:dyDescent="0.3">
      <c r="B54" s="40"/>
      <c r="C54" s="41"/>
      <c r="D54" s="42"/>
      <c r="E54" s="42"/>
      <c r="F54" s="15">
        <f>B54*D54+B54*E54</f>
        <v>0</v>
      </c>
    </row>
    <row r="55" spans="2:6" ht="17.25" customHeight="1" x14ac:dyDescent="0.25">
      <c r="B55" s="1"/>
      <c r="C55" s="1"/>
      <c r="D55" s="1"/>
      <c r="E55" s="1"/>
      <c r="F55" s="1"/>
    </row>
    <row r="56" spans="2:6" ht="17.25" customHeight="1" thickBot="1" x14ac:dyDescent="0.3">
      <c r="B56" s="1"/>
      <c r="C56" s="1"/>
      <c r="D56" s="1"/>
      <c r="E56" s="1"/>
      <c r="F56" s="1"/>
    </row>
    <row r="57" spans="2:6" ht="17.25" customHeight="1" thickBot="1" x14ac:dyDescent="0.3">
      <c r="B57" s="153" t="s">
        <v>7</v>
      </c>
      <c r="C57" s="154"/>
      <c r="D57" s="154"/>
      <c r="E57" s="154"/>
      <c r="F57" s="155"/>
    </row>
    <row r="58" spans="2:6" ht="30" x14ac:dyDescent="0.25">
      <c r="B58" s="7" t="s">
        <v>24</v>
      </c>
      <c r="C58" s="8" t="s">
        <v>2</v>
      </c>
      <c r="D58" s="8" t="s">
        <v>25</v>
      </c>
      <c r="E58" s="8" t="s">
        <v>26</v>
      </c>
      <c r="F58" s="9" t="s">
        <v>3</v>
      </c>
    </row>
    <row r="59" spans="2:6" ht="23.25" customHeight="1" thickBot="1" x14ac:dyDescent="0.3">
      <c r="B59" s="80"/>
      <c r="C59" s="82"/>
      <c r="D59" s="82"/>
      <c r="E59" s="82"/>
      <c r="F59" s="15">
        <f>B59*D59+B59*E59</f>
        <v>0</v>
      </c>
    </row>
    <row r="60" spans="2:6" ht="23.25" customHeight="1" thickBot="1" x14ac:dyDescent="0.3">
      <c r="B60" s="80"/>
      <c r="C60" s="82"/>
      <c r="D60" s="82"/>
      <c r="E60" s="82"/>
      <c r="F60" s="15">
        <f>B60*D60+B60*E60</f>
        <v>0</v>
      </c>
    </row>
    <row r="61" spans="2:6" ht="23.25" customHeight="1" thickBot="1" x14ac:dyDescent="0.3">
      <c r="B61" s="80"/>
      <c r="C61" s="82"/>
      <c r="D61" s="82"/>
      <c r="E61" s="82"/>
      <c r="F61" s="15">
        <f t="shared" ref="F61" si="3">B61*D61+B61*E61</f>
        <v>0</v>
      </c>
    </row>
    <row r="62" spans="2:6" ht="23.25" customHeight="1" thickBot="1" x14ac:dyDescent="0.3">
      <c r="B62" s="40"/>
      <c r="C62" s="41"/>
      <c r="D62" s="42"/>
      <c r="E62" s="42"/>
      <c r="F62" s="15">
        <f>B62*D62+B62*E62</f>
        <v>0</v>
      </c>
    </row>
    <row r="63" spans="2:6" ht="17.25" customHeight="1" x14ac:dyDescent="0.25">
      <c r="B63" s="1"/>
      <c r="C63" s="1"/>
      <c r="D63" s="1"/>
      <c r="E63" s="1"/>
      <c r="F63" s="1"/>
    </row>
    <row r="64" spans="2:6" ht="15.75" thickBot="1" x14ac:dyDescent="0.3"/>
    <row r="65" spans="2:5" ht="42" customHeight="1" x14ac:dyDescent="0.25">
      <c r="B65" s="58" t="s">
        <v>8</v>
      </c>
      <c r="C65" s="59" t="s">
        <v>12</v>
      </c>
      <c r="D65" s="60" t="s">
        <v>10</v>
      </c>
    </row>
    <row r="66" spans="2:5" ht="15.75" thickBot="1" x14ac:dyDescent="0.3">
      <c r="B66" s="71">
        <f>180000*5</f>
        <v>900000</v>
      </c>
      <c r="C66" s="14">
        <f>(F38+I14+F37+F34+I19+I24+I29+F43+F45+F46+F51+F53+F54+F59+F61+F62+F60+F52+F44+F36+F35)*5</f>
        <v>0</v>
      </c>
      <c r="D66" s="62">
        <f>1-C66/B66</f>
        <v>1</v>
      </c>
    </row>
    <row r="68" spans="2:5" ht="15.75" thickBot="1" x14ac:dyDescent="0.3"/>
    <row r="69" spans="2:5" x14ac:dyDescent="0.25">
      <c r="B69" s="156" t="s">
        <v>475</v>
      </c>
      <c r="C69" s="157"/>
      <c r="D69" s="157"/>
      <c r="E69" s="158"/>
    </row>
    <row r="70" spans="2:5" x14ac:dyDescent="0.25">
      <c r="B70" s="44" t="s">
        <v>27</v>
      </c>
      <c r="C70" s="139" t="s">
        <v>28</v>
      </c>
      <c r="D70" s="139"/>
      <c r="E70" s="45" t="s">
        <v>29</v>
      </c>
    </row>
    <row r="71" spans="2:5" x14ac:dyDescent="0.25">
      <c r="B71" s="77"/>
      <c r="C71" s="140"/>
      <c r="D71" s="140"/>
      <c r="E71" s="78"/>
    </row>
    <row r="72" spans="2:5" x14ac:dyDescent="0.25">
      <c r="B72" s="77"/>
      <c r="C72" s="140"/>
      <c r="D72" s="140"/>
      <c r="E72" s="78"/>
    </row>
    <row r="73" spans="2:5" x14ac:dyDescent="0.25">
      <c r="B73" s="77"/>
      <c r="C73" s="140"/>
      <c r="D73" s="140"/>
      <c r="E73" s="78"/>
    </row>
    <row r="74" spans="2:5" x14ac:dyDescent="0.25">
      <c r="B74" s="77"/>
      <c r="C74" s="140"/>
      <c r="D74" s="140"/>
      <c r="E74" s="78"/>
    </row>
    <row r="75" spans="2:5" x14ac:dyDescent="0.25">
      <c r="B75" s="77"/>
      <c r="C75" s="140"/>
      <c r="D75" s="140"/>
      <c r="E75" s="78"/>
    </row>
    <row r="76" spans="2:5" x14ac:dyDescent="0.25">
      <c r="B76" s="77"/>
      <c r="C76" s="140"/>
      <c r="D76" s="140"/>
      <c r="E76" s="78"/>
    </row>
    <row r="77" spans="2:5" x14ac:dyDescent="0.25">
      <c r="B77" s="77"/>
      <c r="C77" s="140"/>
      <c r="D77" s="140"/>
      <c r="E77" s="78"/>
    </row>
    <row r="78" spans="2:5" x14ac:dyDescent="0.25">
      <c r="B78" s="77"/>
      <c r="C78" s="140"/>
      <c r="D78" s="140"/>
      <c r="E78" s="78"/>
    </row>
    <row r="79" spans="2:5" x14ac:dyDescent="0.25">
      <c r="B79" s="77"/>
      <c r="C79" s="140"/>
      <c r="D79" s="140"/>
      <c r="E79" s="78"/>
    </row>
    <row r="80" spans="2:5" x14ac:dyDescent="0.25">
      <c r="B80" s="77"/>
      <c r="C80" s="140"/>
      <c r="D80" s="140"/>
      <c r="E80" s="78"/>
    </row>
    <row r="81" spans="2:14" x14ac:dyDescent="0.25">
      <c r="B81" s="77"/>
      <c r="C81" s="140"/>
      <c r="D81" s="140"/>
      <c r="E81" s="78"/>
    </row>
    <row r="82" spans="2:14" x14ac:dyDescent="0.25">
      <c r="B82" s="77"/>
      <c r="C82" s="140"/>
      <c r="D82" s="140"/>
      <c r="E82" s="78"/>
    </row>
    <row r="83" spans="2:14" x14ac:dyDescent="0.25">
      <c r="B83" s="77"/>
      <c r="C83" s="140"/>
      <c r="D83" s="140"/>
      <c r="E83" s="78"/>
    </row>
    <row r="84" spans="2:14" ht="15.75" thickBot="1" x14ac:dyDescent="0.3">
      <c r="B84" s="40"/>
      <c r="C84" s="141"/>
      <c r="D84" s="141"/>
      <c r="E84" s="79"/>
    </row>
    <row r="86" spans="2:14" ht="16.5" x14ac:dyDescent="0.3">
      <c r="B86" s="135" t="s">
        <v>35</v>
      </c>
      <c r="C86" s="135"/>
      <c r="D86" s="135"/>
      <c r="E86" s="135"/>
      <c r="F86" s="135"/>
      <c r="G86" s="97"/>
      <c r="H86" s="97"/>
      <c r="I86" s="97"/>
      <c r="J86" s="97"/>
      <c r="K86" s="97"/>
      <c r="L86" s="97"/>
      <c r="M86" s="97"/>
      <c r="N86" s="97"/>
    </row>
    <row r="87" spans="2:14" ht="16.5" customHeight="1" x14ac:dyDescent="0.25">
      <c r="B87" s="138" t="s">
        <v>36</v>
      </c>
      <c r="C87" s="138"/>
      <c r="D87" s="138"/>
      <c r="E87" s="138"/>
      <c r="F87" s="138"/>
      <c r="G87" s="100"/>
      <c r="H87" s="99"/>
      <c r="I87" s="99"/>
      <c r="J87" s="99"/>
      <c r="K87" s="99"/>
      <c r="L87" s="99"/>
      <c r="M87" s="99"/>
    </row>
    <row r="88" spans="2:14" ht="16.5" x14ac:dyDescent="0.25">
      <c r="B88" s="98"/>
      <c r="C88" s="136"/>
      <c r="D88" s="136"/>
      <c r="E88" s="136"/>
      <c r="F88" s="137"/>
      <c r="G88" s="137"/>
      <c r="H88" s="99"/>
      <c r="I88" s="99"/>
      <c r="J88" s="99"/>
      <c r="K88" s="99"/>
      <c r="L88" s="99"/>
      <c r="M88" s="99"/>
      <c r="N88" s="99"/>
    </row>
  </sheetData>
  <sheetProtection formatCells="0" formatColumns="0" formatRows="0" insertColumns="0" insertRows="0" insertHyperlinks="0" deleteColumns="0" deleteRows="0" sort="0" autoFilter="0" pivotTables="0"/>
  <mergeCells count="38">
    <mergeCell ref="B57:F57"/>
    <mergeCell ref="C2:E2"/>
    <mergeCell ref="C3:E3"/>
    <mergeCell ref="C4:E4"/>
    <mergeCell ref="C5:E5"/>
    <mergeCell ref="C6:E6"/>
    <mergeCell ref="C80:D80"/>
    <mergeCell ref="C81:D81"/>
    <mergeCell ref="C82:D82"/>
    <mergeCell ref="D8:F9"/>
    <mergeCell ref="B11:I11"/>
    <mergeCell ref="G14:H14"/>
    <mergeCell ref="B32:F32"/>
    <mergeCell ref="B69:E69"/>
    <mergeCell ref="B16:I16"/>
    <mergeCell ref="G19:H19"/>
    <mergeCell ref="B21:I21"/>
    <mergeCell ref="G24:H24"/>
    <mergeCell ref="B26:I26"/>
    <mergeCell ref="G29:H29"/>
    <mergeCell ref="B41:F41"/>
    <mergeCell ref="B49:F49"/>
    <mergeCell ref="B86:F86"/>
    <mergeCell ref="C88:E88"/>
    <mergeCell ref="F88:G88"/>
    <mergeCell ref="B87:F87"/>
    <mergeCell ref="C70:D70"/>
    <mergeCell ref="C71:D71"/>
    <mergeCell ref="C83:D83"/>
    <mergeCell ref="C84:D84"/>
    <mergeCell ref="C72:D72"/>
    <mergeCell ref="C73:D73"/>
    <mergeCell ref="C74:D74"/>
    <mergeCell ref="C75:D75"/>
    <mergeCell ref="C76:D76"/>
    <mergeCell ref="C77:D77"/>
    <mergeCell ref="C78:D78"/>
    <mergeCell ref="C79:D79"/>
  </mergeCells>
  <pageMargins left="0.7" right="0.7" top="0.75" bottom="0.75" header="0.3" footer="0.3"/>
  <pageSetup paperSize="9" scale="4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04"/>
  <sheetViews>
    <sheetView zoomScale="90" zoomScaleNormal="90" workbookViewId="0">
      <selection activeCell="E84" sqref="E84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142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7" customHeight="1" x14ac:dyDescent="0.25">
      <c r="B13" s="72"/>
      <c r="C13" s="96" t="s">
        <v>137</v>
      </c>
      <c r="D13" s="73"/>
      <c r="E13" s="102">
        <v>40000</v>
      </c>
      <c r="F13" s="74"/>
      <c r="G13" s="75"/>
      <c r="H13" s="47" t="e">
        <f>G13/D13</f>
        <v>#DIV/0!</v>
      </c>
      <c r="I13" s="63">
        <f>F13*G13</f>
        <v>0</v>
      </c>
    </row>
    <row r="14" spans="2:9" ht="27" customHeight="1" x14ac:dyDescent="0.25">
      <c r="B14" s="72"/>
      <c r="C14" s="96" t="s">
        <v>140</v>
      </c>
      <c r="D14" s="73"/>
      <c r="E14" s="113">
        <v>500</v>
      </c>
      <c r="F14" s="74"/>
      <c r="G14" s="75"/>
      <c r="H14" s="47" t="e">
        <f t="shared" ref="H14:H17" si="0">G14/D14</f>
        <v>#DIV/0!</v>
      </c>
      <c r="I14" s="63">
        <f t="shared" ref="I14" si="1">F14*G14</f>
        <v>0</v>
      </c>
    </row>
    <row r="15" spans="2:9" ht="27" customHeight="1" x14ac:dyDescent="0.25">
      <c r="B15" s="72"/>
      <c r="C15" s="96" t="s">
        <v>141</v>
      </c>
      <c r="D15" s="73"/>
      <c r="E15" s="113">
        <v>1000</v>
      </c>
      <c r="F15" s="74"/>
      <c r="G15" s="75"/>
      <c r="H15" s="47" t="e">
        <f t="shared" si="0"/>
        <v>#DIV/0!</v>
      </c>
      <c r="I15" s="63">
        <f t="shared" ref="I15:I17" si="2">F15*G15</f>
        <v>0</v>
      </c>
    </row>
    <row r="16" spans="2:9" ht="27" customHeight="1" x14ac:dyDescent="0.25">
      <c r="B16" s="72"/>
      <c r="C16" s="96" t="s">
        <v>138</v>
      </c>
      <c r="D16" s="73"/>
      <c r="E16" s="113">
        <v>200</v>
      </c>
      <c r="F16" s="74"/>
      <c r="G16" s="75"/>
      <c r="H16" s="47" t="e">
        <f t="shared" si="0"/>
        <v>#DIV/0!</v>
      </c>
      <c r="I16" s="63">
        <f t="shared" si="2"/>
        <v>0</v>
      </c>
    </row>
    <row r="17" spans="2:9" ht="27" customHeight="1" thickBot="1" x14ac:dyDescent="0.3">
      <c r="B17" s="72"/>
      <c r="C17" s="96" t="s">
        <v>139</v>
      </c>
      <c r="D17" s="73"/>
      <c r="E17" s="102">
        <v>200</v>
      </c>
      <c r="F17" s="74"/>
      <c r="G17" s="75"/>
      <c r="H17" s="47" t="e">
        <f t="shared" si="0"/>
        <v>#DIV/0!</v>
      </c>
      <c r="I17" s="63">
        <f t="shared" si="2"/>
        <v>0</v>
      </c>
    </row>
    <row r="18" spans="2:9" ht="32.25" customHeight="1" thickBot="1" x14ac:dyDescent="0.3">
      <c r="B18" s="2"/>
      <c r="D18" s="2"/>
      <c r="E18" s="2"/>
      <c r="F18" s="2"/>
      <c r="G18" s="151" t="s">
        <v>19</v>
      </c>
      <c r="H18" s="152"/>
      <c r="I18" s="65">
        <f>SUM(I13:I17)</f>
        <v>0</v>
      </c>
    </row>
    <row r="19" spans="2:9" ht="32.25" customHeight="1" x14ac:dyDescent="0.25">
      <c r="B19" s="2"/>
      <c r="D19" s="2"/>
      <c r="E19" s="2"/>
      <c r="F19" s="2"/>
      <c r="G19" s="2"/>
      <c r="H19" s="2"/>
      <c r="I19" s="2"/>
    </row>
    <row r="20" spans="2:9" ht="32.25" customHeight="1" thickBot="1" x14ac:dyDescent="0.3">
      <c r="B20" s="2"/>
      <c r="D20" s="2"/>
      <c r="E20" s="2"/>
      <c r="F20" s="2"/>
      <c r="G20" s="2"/>
      <c r="H20" s="2"/>
      <c r="I20" s="2"/>
    </row>
    <row r="21" spans="2:9" ht="15.75" thickBot="1" x14ac:dyDescent="0.3">
      <c r="B21" s="148" t="s">
        <v>6</v>
      </c>
      <c r="C21" s="149"/>
      <c r="D21" s="149"/>
      <c r="E21" s="149"/>
      <c r="F21" s="149"/>
      <c r="G21" s="149"/>
      <c r="H21" s="149"/>
      <c r="I21" s="150"/>
    </row>
    <row r="22" spans="2:9" ht="60" x14ac:dyDescent="0.25">
      <c r="B22" s="7" t="s">
        <v>38</v>
      </c>
      <c r="C22" s="8" t="s">
        <v>39</v>
      </c>
      <c r="D22" s="8" t="s">
        <v>14</v>
      </c>
      <c r="E22" s="8" t="s">
        <v>15</v>
      </c>
      <c r="F22" s="8" t="s">
        <v>16</v>
      </c>
      <c r="G22" s="8" t="s">
        <v>1</v>
      </c>
      <c r="H22" s="8" t="s">
        <v>20</v>
      </c>
      <c r="I22" s="9" t="s">
        <v>0</v>
      </c>
    </row>
    <row r="23" spans="2:9" ht="32.25" customHeight="1" x14ac:dyDescent="0.25">
      <c r="B23" s="72"/>
      <c r="C23" s="96" t="s">
        <v>137</v>
      </c>
      <c r="D23" s="73"/>
      <c r="E23" s="102">
        <v>16000</v>
      </c>
      <c r="F23" s="74"/>
      <c r="G23" s="75"/>
      <c r="H23" s="47" t="e">
        <f>G23/D23</f>
        <v>#DIV/0!</v>
      </c>
      <c r="I23" s="63">
        <f>F23*G23</f>
        <v>0</v>
      </c>
    </row>
    <row r="24" spans="2:9" ht="32.25" customHeight="1" thickBot="1" x14ac:dyDescent="0.3">
      <c r="B24" s="72"/>
      <c r="C24" s="96" t="s">
        <v>140</v>
      </c>
      <c r="D24" s="73"/>
      <c r="E24" s="113">
        <v>300</v>
      </c>
      <c r="F24" s="74"/>
      <c r="G24" s="75"/>
      <c r="H24" s="47" t="e">
        <f t="shared" ref="H24" si="3">G24/D24</f>
        <v>#DIV/0!</v>
      </c>
      <c r="I24" s="63">
        <f t="shared" ref="I24" si="4">F24*G24</f>
        <v>0</v>
      </c>
    </row>
    <row r="25" spans="2:9" ht="32.25" customHeight="1" thickBot="1" x14ac:dyDescent="0.3">
      <c r="B25" s="2"/>
      <c r="D25" s="2"/>
      <c r="E25" s="2"/>
      <c r="F25" s="2"/>
      <c r="G25" s="171" t="s">
        <v>19</v>
      </c>
      <c r="H25" s="172"/>
      <c r="I25" s="65">
        <f>SUM(I23:I24)</f>
        <v>0</v>
      </c>
    </row>
    <row r="26" spans="2:9" ht="32.25" customHeight="1" x14ac:dyDescent="0.25">
      <c r="B26" s="2"/>
      <c r="D26" s="2"/>
      <c r="E26" s="2"/>
      <c r="F26" s="2"/>
      <c r="G26" s="2"/>
      <c r="H26" s="2"/>
      <c r="I26" s="2"/>
    </row>
    <row r="27" spans="2:9" ht="32.25" customHeight="1" thickBot="1" x14ac:dyDescent="0.3">
      <c r="B27" s="2"/>
      <c r="D27" s="2"/>
      <c r="E27" s="2"/>
      <c r="F27" s="2"/>
      <c r="G27" s="2"/>
      <c r="H27" s="2"/>
      <c r="I27" s="2"/>
    </row>
    <row r="28" spans="2:9" ht="15.75" thickBot="1" x14ac:dyDescent="0.3">
      <c r="B28" s="173" t="s">
        <v>5</v>
      </c>
      <c r="C28" s="174"/>
      <c r="D28" s="174"/>
      <c r="E28" s="174"/>
      <c r="F28" s="174"/>
      <c r="G28" s="174"/>
      <c r="H28" s="174"/>
      <c r="I28" s="175"/>
    </row>
    <row r="29" spans="2:9" ht="60" x14ac:dyDescent="0.25">
      <c r="B29" s="7" t="s">
        <v>38</v>
      </c>
      <c r="C29" s="8" t="s">
        <v>39</v>
      </c>
      <c r="D29" s="8" t="s">
        <v>14</v>
      </c>
      <c r="E29" s="8" t="s">
        <v>15</v>
      </c>
      <c r="F29" s="8" t="s">
        <v>16</v>
      </c>
      <c r="G29" s="8" t="s">
        <v>1</v>
      </c>
      <c r="H29" s="8" t="s">
        <v>20</v>
      </c>
      <c r="I29" s="9" t="s">
        <v>0</v>
      </c>
    </row>
    <row r="30" spans="2:9" ht="32.25" customHeight="1" x14ac:dyDescent="0.25">
      <c r="B30" s="72"/>
      <c r="C30" s="96" t="s">
        <v>137</v>
      </c>
      <c r="D30" s="73"/>
      <c r="E30" s="102">
        <v>20000</v>
      </c>
      <c r="F30" s="74"/>
      <c r="G30" s="75"/>
      <c r="H30" s="47" t="e">
        <f>G30/D30</f>
        <v>#DIV/0!</v>
      </c>
      <c r="I30" s="63">
        <f>F30*G30</f>
        <v>0</v>
      </c>
    </row>
    <row r="31" spans="2:9" ht="32.25" customHeight="1" thickBot="1" x14ac:dyDescent="0.3">
      <c r="B31" s="72"/>
      <c r="C31" s="96" t="s">
        <v>140</v>
      </c>
      <c r="D31" s="73"/>
      <c r="E31" s="113">
        <v>100</v>
      </c>
      <c r="F31" s="74"/>
      <c r="G31" s="75"/>
      <c r="H31" s="47" t="e">
        <f t="shared" ref="H31" si="5">G31/D31</f>
        <v>#DIV/0!</v>
      </c>
      <c r="I31" s="63">
        <f t="shared" ref="I31" si="6">F31*G31</f>
        <v>0</v>
      </c>
    </row>
    <row r="32" spans="2:9" ht="32.25" customHeight="1" thickBot="1" x14ac:dyDescent="0.3">
      <c r="B32" s="2"/>
      <c r="D32" s="2"/>
      <c r="E32" s="2"/>
      <c r="F32" s="2"/>
      <c r="G32" s="151" t="s">
        <v>19</v>
      </c>
      <c r="H32" s="152"/>
      <c r="I32" s="65">
        <f>SUM(I30:I31)</f>
        <v>0</v>
      </c>
    </row>
    <row r="33" spans="1:9" ht="32.25" customHeight="1" x14ac:dyDescent="0.25">
      <c r="B33" s="2"/>
      <c r="D33" s="2"/>
      <c r="E33" s="2"/>
      <c r="F33" s="2"/>
      <c r="G33" s="2"/>
      <c r="H33" s="2"/>
      <c r="I33" s="2"/>
    </row>
    <row r="34" spans="1:9" ht="32.25" customHeight="1" thickBot="1" x14ac:dyDescent="0.3">
      <c r="B34" s="2"/>
      <c r="D34" s="2"/>
      <c r="E34" s="2"/>
      <c r="F34" s="2"/>
      <c r="G34" s="2"/>
      <c r="H34" s="2"/>
      <c r="I34" s="2"/>
    </row>
    <row r="35" spans="1:9" ht="15.75" thickBot="1" x14ac:dyDescent="0.3">
      <c r="B35" s="148" t="s">
        <v>7</v>
      </c>
      <c r="C35" s="149"/>
      <c r="D35" s="149"/>
      <c r="E35" s="149"/>
      <c r="F35" s="149"/>
      <c r="G35" s="149"/>
      <c r="H35" s="149"/>
      <c r="I35" s="150"/>
    </row>
    <row r="36" spans="1:9" ht="60" x14ac:dyDescent="0.25">
      <c r="B36" s="7" t="s">
        <v>38</v>
      </c>
      <c r="C36" s="8" t="s">
        <v>39</v>
      </c>
      <c r="D36" s="8" t="s">
        <v>14</v>
      </c>
      <c r="E36" s="8" t="s">
        <v>15</v>
      </c>
      <c r="F36" s="8" t="s">
        <v>16</v>
      </c>
      <c r="G36" s="8" t="s">
        <v>1</v>
      </c>
      <c r="H36" s="8" t="s">
        <v>20</v>
      </c>
      <c r="I36" s="9" t="s">
        <v>0</v>
      </c>
    </row>
    <row r="37" spans="1:9" ht="32.25" customHeight="1" x14ac:dyDescent="0.25">
      <c r="B37" s="72"/>
      <c r="C37" s="96" t="s">
        <v>137</v>
      </c>
      <c r="D37" s="73"/>
      <c r="E37" s="102">
        <v>19000</v>
      </c>
      <c r="F37" s="74"/>
      <c r="G37" s="75"/>
      <c r="H37" s="47" t="e">
        <f>G37/D37</f>
        <v>#DIV/0!</v>
      </c>
      <c r="I37" s="63">
        <f>F37*G37</f>
        <v>0</v>
      </c>
    </row>
    <row r="38" spans="1:9" ht="32.25" customHeight="1" x14ac:dyDescent="0.25">
      <c r="B38" s="72"/>
      <c r="C38" s="96" t="s">
        <v>140</v>
      </c>
      <c r="D38" s="73"/>
      <c r="E38" s="113">
        <v>100</v>
      </c>
      <c r="F38" s="74"/>
      <c r="G38" s="75"/>
      <c r="H38" s="47" t="e">
        <f t="shared" ref="H38:H40" si="7">G38/D38</f>
        <v>#DIV/0!</v>
      </c>
      <c r="I38" s="63">
        <f t="shared" ref="I38" si="8">F38*G38</f>
        <v>0</v>
      </c>
    </row>
    <row r="39" spans="1:9" ht="32.25" customHeight="1" x14ac:dyDescent="0.25">
      <c r="B39" s="72"/>
      <c r="C39" s="96" t="s">
        <v>141</v>
      </c>
      <c r="D39" s="73"/>
      <c r="E39" s="113">
        <v>1000</v>
      </c>
      <c r="F39" s="74"/>
      <c r="G39" s="75"/>
      <c r="H39" s="47" t="e">
        <f t="shared" si="7"/>
        <v>#DIV/0!</v>
      </c>
      <c r="I39" s="63">
        <f>F39*G39</f>
        <v>0</v>
      </c>
    </row>
    <row r="40" spans="1:9" ht="32.25" customHeight="1" thickBot="1" x14ac:dyDescent="0.3">
      <c r="B40" s="72"/>
      <c r="C40" s="96" t="s">
        <v>138</v>
      </c>
      <c r="D40" s="73"/>
      <c r="E40" s="113">
        <v>100</v>
      </c>
      <c r="F40" s="74"/>
      <c r="G40" s="75"/>
      <c r="H40" s="47" t="e">
        <f t="shared" si="7"/>
        <v>#DIV/0!</v>
      </c>
      <c r="I40" s="63">
        <f t="shared" ref="I40" si="9">F40*G40</f>
        <v>0</v>
      </c>
    </row>
    <row r="41" spans="1:9" ht="32.25" customHeight="1" thickBot="1" x14ac:dyDescent="0.3">
      <c r="B41" s="2"/>
      <c r="D41" s="2"/>
      <c r="E41" s="2"/>
      <c r="F41" s="2"/>
      <c r="G41" s="151" t="s">
        <v>19</v>
      </c>
      <c r="H41" s="152"/>
      <c r="I41" s="65">
        <f>SUM(I37:I40)</f>
        <v>0</v>
      </c>
    </row>
    <row r="42" spans="1:9" ht="32.25" customHeight="1" x14ac:dyDescent="0.25">
      <c r="B42" s="2"/>
      <c r="D42" s="2"/>
      <c r="E42" s="2"/>
      <c r="F42" s="2"/>
      <c r="G42" s="2"/>
      <c r="H42" s="2"/>
      <c r="I42" s="2"/>
    </row>
    <row r="43" spans="1:9" ht="32.25" customHeight="1" thickBot="1" x14ac:dyDescent="0.3">
      <c r="B43" s="2"/>
      <c r="C43" s="2"/>
      <c r="D43" s="2"/>
      <c r="E43" s="2"/>
      <c r="F43" s="2"/>
      <c r="G43" s="2"/>
      <c r="H43" s="2"/>
      <c r="I43" s="2"/>
    </row>
    <row r="44" spans="1:9" ht="15.75" thickBot="1" x14ac:dyDescent="0.3">
      <c r="B44" s="153" t="s">
        <v>4</v>
      </c>
      <c r="C44" s="154"/>
      <c r="D44" s="154"/>
      <c r="E44" s="154"/>
      <c r="F44" s="155"/>
    </row>
    <row r="45" spans="1:9" ht="30" customHeight="1" x14ac:dyDescent="0.25">
      <c r="A45" s="1"/>
      <c r="B45" s="7" t="s">
        <v>24</v>
      </c>
      <c r="C45" s="8" t="s">
        <v>2</v>
      </c>
      <c r="D45" s="8" t="s">
        <v>25</v>
      </c>
      <c r="E45" s="8" t="s">
        <v>26</v>
      </c>
      <c r="F45" s="9" t="s">
        <v>3</v>
      </c>
    </row>
    <row r="46" spans="1:9" ht="21" customHeight="1" thickBot="1" x14ac:dyDescent="0.3">
      <c r="A46" s="1"/>
      <c r="B46" s="80"/>
      <c r="C46" s="82"/>
      <c r="D46" s="82"/>
      <c r="E46" s="82"/>
      <c r="F46" s="15">
        <f t="shared" ref="F46:F49" si="10">B46*D46+B46*E46</f>
        <v>0</v>
      </c>
    </row>
    <row r="47" spans="1:9" ht="21" customHeight="1" thickBot="1" x14ac:dyDescent="0.3">
      <c r="A47" s="1"/>
      <c r="B47" s="80"/>
      <c r="C47" s="82"/>
      <c r="D47" s="82"/>
      <c r="E47" s="82"/>
      <c r="F47" s="15">
        <f t="shared" si="10"/>
        <v>0</v>
      </c>
    </row>
    <row r="48" spans="1:9" ht="21" customHeight="1" thickBot="1" x14ac:dyDescent="0.3">
      <c r="A48" s="1"/>
      <c r="B48" s="80"/>
      <c r="C48" s="82"/>
      <c r="D48" s="82"/>
      <c r="E48" s="82"/>
      <c r="F48" s="15">
        <f t="shared" si="10"/>
        <v>0</v>
      </c>
    </row>
    <row r="49" spans="1:6" ht="21" customHeight="1" thickBot="1" x14ac:dyDescent="0.3">
      <c r="A49" s="1"/>
      <c r="B49" s="80"/>
      <c r="C49" s="82"/>
      <c r="D49" s="82"/>
      <c r="E49" s="82"/>
      <c r="F49" s="15">
        <f t="shared" si="10"/>
        <v>0</v>
      </c>
    </row>
    <row r="50" spans="1:6" ht="21" customHeight="1" thickBot="1" x14ac:dyDescent="0.3">
      <c r="B50" s="40"/>
      <c r="C50" s="41"/>
      <c r="D50" s="42"/>
      <c r="E50" s="93"/>
      <c r="F50" s="23">
        <f>B50*D50+B50*E50</f>
        <v>0</v>
      </c>
    </row>
    <row r="51" spans="1:6" ht="17.25" customHeight="1" thickBot="1" x14ac:dyDescent="0.3">
      <c r="B51" s="1"/>
      <c r="C51" s="1"/>
      <c r="D51" s="1"/>
      <c r="E51" s="94" t="s">
        <v>9</v>
      </c>
      <c r="F51" s="92">
        <f>SUM(F46:F50)</f>
        <v>0</v>
      </c>
    </row>
    <row r="52" spans="1:6" ht="17.25" customHeight="1" x14ac:dyDescent="0.25">
      <c r="B52" s="1"/>
      <c r="C52" s="1"/>
      <c r="D52" s="1"/>
      <c r="E52" s="1"/>
      <c r="F52" s="33"/>
    </row>
    <row r="53" spans="1:6" ht="17.25" customHeight="1" thickBot="1" x14ac:dyDescent="0.3">
      <c r="B53" s="1"/>
      <c r="C53" s="1"/>
      <c r="D53" s="1"/>
      <c r="E53" s="1"/>
      <c r="F53" s="33"/>
    </row>
    <row r="54" spans="1:6" ht="17.25" customHeight="1" thickBot="1" x14ac:dyDescent="0.3">
      <c r="B54" s="153" t="s">
        <v>4</v>
      </c>
      <c r="C54" s="154"/>
      <c r="D54" s="154"/>
      <c r="E54" s="154"/>
      <c r="F54" s="155"/>
    </row>
    <row r="55" spans="1:6" ht="30" x14ac:dyDescent="0.25">
      <c r="B55" s="7" t="s">
        <v>24</v>
      </c>
      <c r="C55" s="8" t="s">
        <v>2</v>
      </c>
      <c r="D55" s="8" t="s">
        <v>25</v>
      </c>
      <c r="E55" s="8" t="s">
        <v>26</v>
      </c>
      <c r="F55" s="9" t="s">
        <v>3</v>
      </c>
    </row>
    <row r="56" spans="1:6" ht="17.25" customHeight="1" thickBot="1" x14ac:dyDescent="0.3">
      <c r="B56" s="80"/>
      <c r="C56" s="82"/>
      <c r="D56" s="82"/>
      <c r="E56" s="82"/>
      <c r="F56" s="15">
        <f t="shared" ref="F56:F59" si="11">B56*D56+B56*E56</f>
        <v>0</v>
      </c>
    </row>
    <row r="57" spans="1:6" ht="17.25" customHeight="1" thickBot="1" x14ac:dyDescent="0.3">
      <c r="B57" s="80"/>
      <c r="C57" s="82"/>
      <c r="D57" s="82"/>
      <c r="E57" s="82"/>
      <c r="F57" s="15">
        <f t="shared" si="11"/>
        <v>0</v>
      </c>
    </row>
    <row r="58" spans="1:6" ht="17.25" customHeight="1" thickBot="1" x14ac:dyDescent="0.3">
      <c r="B58" s="80"/>
      <c r="C58" s="82"/>
      <c r="D58" s="82"/>
      <c r="E58" s="82"/>
      <c r="F58" s="15">
        <f t="shared" si="11"/>
        <v>0</v>
      </c>
    </row>
    <row r="59" spans="1:6" ht="17.25" customHeight="1" thickBot="1" x14ac:dyDescent="0.3">
      <c r="B59" s="80"/>
      <c r="C59" s="82"/>
      <c r="D59" s="82"/>
      <c r="E59" s="82"/>
      <c r="F59" s="15">
        <f t="shared" si="11"/>
        <v>0</v>
      </c>
    </row>
    <row r="60" spans="1:6" ht="17.25" customHeight="1" thickBot="1" x14ac:dyDescent="0.3">
      <c r="B60" s="40"/>
      <c r="C60" s="41"/>
      <c r="D60" s="42"/>
      <c r="E60" s="93"/>
      <c r="F60" s="23">
        <f>B60*D60+B60*E60</f>
        <v>0</v>
      </c>
    </row>
    <row r="61" spans="1:6" ht="17.25" customHeight="1" thickBot="1" x14ac:dyDescent="0.3">
      <c r="B61" s="1"/>
      <c r="C61" s="1"/>
      <c r="D61" s="1"/>
      <c r="E61" s="94" t="s">
        <v>9</v>
      </c>
      <c r="F61" s="92">
        <f>SUM(F56:F60)</f>
        <v>0</v>
      </c>
    </row>
    <row r="62" spans="1:6" ht="17.25" customHeight="1" x14ac:dyDescent="0.25">
      <c r="B62" s="1"/>
      <c r="C62" s="1"/>
      <c r="D62" s="1"/>
      <c r="E62" s="1"/>
      <c r="F62" s="33"/>
    </row>
    <row r="63" spans="1:6" ht="17.25" customHeight="1" thickBot="1" x14ac:dyDescent="0.3">
      <c r="B63" s="1"/>
      <c r="C63" s="1"/>
      <c r="D63" s="1"/>
      <c r="E63" s="1"/>
      <c r="F63" s="33"/>
    </row>
    <row r="64" spans="1:6" ht="17.25" customHeight="1" thickBot="1" x14ac:dyDescent="0.3">
      <c r="B64" s="153" t="s">
        <v>4</v>
      </c>
      <c r="C64" s="154"/>
      <c r="D64" s="154"/>
      <c r="E64" s="154"/>
      <c r="F64" s="155"/>
    </row>
    <row r="65" spans="2:6" ht="30" x14ac:dyDescent="0.25">
      <c r="B65" s="7" t="s">
        <v>24</v>
      </c>
      <c r="C65" s="8" t="s">
        <v>2</v>
      </c>
      <c r="D65" s="8" t="s">
        <v>25</v>
      </c>
      <c r="E65" s="8" t="s">
        <v>26</v>
      </c>
      <c r="F65" s="9" t="s">
        <v>3</v>
      </c>
    </row>
    <row r="66" spans="2:6" ht="17.25" customHeight="1" thickBot="1" x14ac:dyDescent="0.3">
      <c r="B66" s="80"/>
      <c r="C66" s="82"/>
      <c r="D66" s="82"/>
      <c r="E66" s="82"/>
      <c r="F66" s="15">
        <f t="shared" ref="F66:F69" si="12">B66*D66+B66*E66</f>
        <v>0</v>
      </c>
    </row>
    <row r="67" spans="2:6" ht="17.25" customHeight="1" thickBot="1" x14ac:dyDescent="0.3">
      <c r="B67" s="80"/>
      <c r="C67" s="82"/>
      <c r="D67" s="82"/>
      <c r="E67" s="82"/>
      <c r="F67" s="15">
        <f t="shared" si="12"/>
        <v>0</v>
      </c>
    </row>
    <row r="68" spans="2:6" ht="17.25" customHeight="1" thickBot="1" x14ac:dyDescent="0.3">
      <c r="B68" s="80"/>
      <c r="C68" s="82"/>
      <c r="D68" s="82"/>
      <c r="E68" s="82"/>
      <c r="F68" s="15">
        <f t="shared" si="12"/>
        <v>0</v>
      </c>
    </row>
    <row r="69" spans="2:6" ht="17.25" customHeight="1" thickBot="1" x14ac:dyDescent="0.3">
      <c r="B69" s="80"/>
      <c r="C69" s="82"/>
      <c r="D69" s="82"/>
      <c r="E69" s="82"/>
      <c r="F69" s="15">
        <f t="shared" si="12"/>
        <v>0</v>
      </c>
    </row>
    <row r="70" spans="2:6" ht="17.25" customHeight="1" thickBot="1" x14ac:dyDescent="0.3">
      <c r="B70" s="40"/>
      <c r="C70" s="41"/>
      <c r="D70" s="42"/>
      <c r="E70" s="93"/>
      <c r="F70" s="23">
        <f>B70*D70+B70*E70</f>
        <v>0</v>
      </c>
    </row>
    <row r="71" spans="2:6" ht="17.25" customHeight="1" thickBot="1" x14ac:dyDescent="0.3">
      <c r="B71" s="1"/>
      <c r="C71" s="1"/>
      <c r="D71" s="1"/>
      <c r="E71" s="94" t="s">
        <v>9</v>
      </c>
      <c r="F71" s="92">
        <f>SUM(F66:F70)</f>
        <v>0</v>
      </c>
    </row>
    <row r="72" spans="2:6" ht="17.25" customHeight="1" x14ac:dyDescent="0.25">
      <c r="B72" s="1"/>
      <c r="C72" s="1"/>
      <c r="D72" s="1"/>
      <c r="E72" s="1"/>
      <c r="F72" s="33"/>
    </row>
    <row r="73" spans="2:6" ht="17.25" customHeight="1" thickBot="1" x14ac:dyDescent="0.3">
      <c r="B73" s="1"/>
      <c r="C73" s="1"/>
      <c r="D73" s="1"/>
      <c r="E73" s="1"/>
      <c r="F73" s="33"/>
    </row>
    <row r="74" spans="2:6" ht="17.25" customHeight="1" thickBot="1" x14ac:dyDescent="0.3">
      <c r="B74" s="153" t="s">
        <v>4</v>
      </c>
      <c r="C74" s="154"/>
      <c r="D74" s="154"/>
      <c r="E74" s="154"/>
      <c r="F74" s="155"/>
    </row>
    <row r="75" spans="2:6" ht="30" x14ac:dyDescent="0.25">
      <c r="B75" s="7" t="s">
        <v>24</v>
      </c>
      <c r="C75" s="8" t="s">
        <v>2</v>
      </c>
      <c r="D75" s="8" t="s">
        <v>25</v>
      </c>
      <c r="E75" s="8" t="s">
        <v>26</v>
      </c>
      <c r="F75" s="9" t="s">
        <v>3</v>
      </c>
    </row>
    <row r="76" spans="2:6" ht="17.25" customHeight="1" thickBot="1" x14ac:dyDescent="0.3">
      <c r="B76" s="80"/>
      <c r="C76" s="82"/>
      <c r="D76" s="82"/>
      <c r="E76" s="82"/>
      <c r="F76" s="15">
        <f t="shared" ref="F76:F79" si="13">B76*D76+B76*E76</f>
        <v>0</v>
      </c>
    </row>
    <row r="77" spans="2:6" ht="17.25" customHeight="1" thickBot="1" x14ac:dyDescent="0.3">
      <c r="B77" s="80"/>
      <c r="C77" s="82"/>
      <c r="D77" s="82"/>
      <c r="E77" s="82"/>
      <c r="F77" s="15">
        <f t="shared" si="13"/>
        <v>0</v>
      </c>
    </row>
    <row r="78" spans="2:6" ht="17.25" customHeight="1" thickBot="1" x14ac:dyDescent="0.3">
      <c r="B78" s="80"/>
      <c r="C78" s="82"/>
      <c r="D78" s="82"/>
      <c r="E78" s="82"/>
      <c r="F78" s="15">
        <f t="shared" si="13"/>
        <v>0</v>
      </c>
    </row>
    <row r="79" spans="2:6" ht="17.25" customHeight="1" thickBot="1" x14ac:dyDescent="0.3">
      <c r="B79" s="80"/>
      <c r="C79" s="82"/>
      <c r="D79" s="82"/>
      <c r="E79" s="82"/>
      <c r="F79" s="15">
        <f t="shared" si="13"/>
        <v>0</v>
      </c>
    </row>
    <row r="80" spans="2:6" ht="17.25" customHeight="1" thickBot="1" x14ac:dyDescent="0.3">
      <c r="B80" s="40"/>
      <c r="C80" s="41"/>
      <c r="D80" s="42"/>
      <c r="E80" s="93"/>
      <c r="F80" s="23">
        <f>B80*D80+B80*E80</f>
        <v>0</v>
      </c>
    </row>
    <row r="81" spans="2:6" ht="17.25" customHeight="1" thickBot="1" x14ac:dyDescent="0.3">
      <c r="B81" s="1"/>
      <c r="C81" s="1"/>
      <c r="D81" s="1"/>
      <c r="E81" s="94" t="s">
        <v>9</v>
      </c>
      <c r="F81" s="92">
        <f>SUM(F76:F80)</f>
        <v>0</v>
      </c>
    </row>
    <row r="82" spans="2:6" ht="17.25" customHeight="1" x14ac:dyDescent="0.25">
      <c r="B82" s="1"/>
      <c r="C82" s="1"/>
      <c r="D82" s="1"/>
      <c r="E82" s="1"/>
      <c r="F82" s="1"/>
    </row>
    <row r="83" spans="2:6" ht="15.75" thickBot="1" x14ac:dyDescent="0.3"/>
    <row r="84" spans="2:6" ht="42" customHeight="1" x14ac:dyDescent="0.25">
      <c r="B84" s="58" t="s">
        <v>8</v>
      </c>
      <c r="C84" s="59" t="s">
        <v>12</v>
      </c>
      <c r="D84" s="60" t="s">
        <v>10</v>
      </c>
    </row>
    <row r="85" spans="2:6" ht="15.75" thickBot="1" x14ac:dyDescent="0.3">
      <c r="B85" s="71">
        <f>125000*5</f>
        <v>625000</v>
      </c>
      <c r="C85" s="14">
        <f>(F51+I18+I25+I32+I41+F61+F71+F81)*5</f>
        <v>0</v>
      </c>
      <c r="D85" s="62">
        <f>1-C85/B85</f>
        <v>1</v>
      </c>
    </row>
    <row r="87" spans="2:6" ht="15.75" thickBot="1" x14ac:dyDescent="0.3"/>
    <row r="88" spans="2:6" x14ac:dyDescent="0.25">
      <c r="B88" s="156" t="s">
        <v>475</v>
      </c>
      <c r="C88" s="157"/>
      <c r="D88" s="157"/>
      <c r="E88" s="158"/>
    </row>
    <row r="89" spans="2:6" x14ac:dyDescent="0.25">
      <c r="B89" s="44" t="s">
        <v>27</v>
      </c>
      <c r="C89" s="139" t="s">
        <v>28</v>
      </c>
      <c r="D89" s="139"/>
      <c r="E89" s="45" t="s">
        <v>29</v>
      </c>
    </row>
    <row r="90" spans="2:6" x14ac:dyDescent="0.25">
      <c r="B90" s="77"/>
      <c r="C90" s="140"/>
      <c r="D90" s="140"/>
      <c r="E90" s="78"/>
    </row>
    <row r="91" spans="2:6" x14ac:dyDescent="0.25">
      <c r="B91" s="77"/>
      <c r="C91" s="140"/>
      <c r="D91" s="140"/>
      <c r="E91" s="78"/>
    </row>
    <row r="92" spans="2:6" x14ac:dyDescent="0.25">
      <c r="B92" s="77"/>
      <c r="C92" s="140"/>
      <c r="D92" s="140"/>
      <c r="E92" s="78"/>
    </row>
    <row r="93" spans="2:6" x14ac:dyDescent="0.25">
      <c r="B93" s="77"/>
      <c r="C93" s="140"/>
      <c r="D93" s="140"/>
      <c r="E93" s="78"/>
    </row>
    <row r="94" spans="2:6" x14ac:dyDescent="0.25">
      <c r="B94" s="77"/>
      <c r="C94" s="140"/>
      <c r="D94" s="140"/>
      <c r="E94" s="78"/>
    </row>
    <row r="95" spans="2:6" x14ac:dyDescent="0.25">
      <c r="B95" s="77"/>
      <c r="C95" s="140"/>
      <c r="D95" s="140"/>
      <c r="E95" s="78"/>
    </row>
    <row r="96" spans="2:6" x14ac:dyDescent="0.25">
      <c r="B96" s="77"/>
      <c r="C96" s="140"/>
      <c r="D96" s="140"/>
      <c r="E96" s="78"/>
    </row>
    <row r="97" spans="2:7" x14ac:dyDescent="0.25">
      <c r="B97" s="77"/>
      <c r="C97" s="140"/>
      <c r="D97" s="140"/>
      <c r="E97" s="78"/>
    </row>
    <row r="98" spans="2:7" x14ac:dyDescent="0.25">
      <c r="B98" s="77"/>
      <c r="C98" s="140"/>
      <c r="D98" s="140"/>
      <c r="E98" s="78"/>
    </row>
    <row r="99" spans="2:7" x14ac:dyDescent="0.25">
      <c r="B99" s="77"/>
      <c r="C99" s="140"/>
      <c r="D99" s="140"/>
      <c r="E99" s="78"/>
    </row>
    <row r="100" spans="2:7" x14ac:dyDescent="0.25">
      <c r="B100" s="77"/>
      <c r="C100" s="140"/>
      <c r="D100" s="140"/>
      <c r="E100" s="78"/>
    </row>
    <row r="101" spans="2:7" ht="15.75" thickBot="1" x14ac:dyDescent="0.3">
      <c r="B101" s="40"/>
      <c r="C101" s="141"/>
      <c r="D101" s="141"/>
      <c r="E101" s="79"/>
    </row>
    <row r="103" spans="2:7" ht="16.5" x14ac:dyDescent="0.3">
      <c r="B103" s="135" t="s">
        <v>35</v>
      </c>
      <c r="C103" s="135"/>
      <c r="D103" s="135"/>
      <c r="E103" s="135"/>
      <c r="F103" s="135"/>
      <c r="G103" s="97"/>
    </row>
    <row r="104" spans="2:7" ht="16.5" x14ac:dyDescent="0.25">
      <c r="B104" s="138" t="s">
        <v>36</v>
      </c>
      <c r="C104" s="138"/>
      <c r="D104" s="138"/>
      <c r="E104" s="138"/>
      <c r="F104" s="138"/>
      <c r="G104" s="100"/>
    </row>
  </sheetData>
  <sheetProtection formatCells="0" formatColumns="0" formatRows="0" insertColumns="0" insertRows="0" insertHyperlinks="0" deleteColumns="0" deleteRows="0" sort="0" autoFilter="0" pivotTables="0"/>
  <mergeCells count="34">
    <mergeCell ref="B64:F64"/>
    <mergeCell ref="B104:F104"/>
    <mergeCell ref="B88:E88"/>
    <mergeCell ref="C89:D89"/>
    <mergeCell ref="C90:D90"/>
    <mergeCell ref="C100:D100"/>
    <mergeCell ref="C101:D101"/>
    <mergeCell ref="B103:F103"/>
    <mergeCell ref="C95:D95"/>
    <mergeCell ref="C96:D96"/>
    <mergeCell ref="C97:D97"/>
    <mergeCell ref="C98:D98"/>
    <mergeCell ref="C99:D99"/>
    <mergeCell ref="C2:E2"/>
    <mergeCell ref="C3:E3"/>
    <mergeCell ref="C4:E4"/>
    <mergeCell ref="C5:E5"/>
    <mergeCell ref="C6:E6"/>
    <mergeCell ref="D8:F9"/>
    <mergeCell ref="C91:D91"/>
    <mergeCell ref="C92:D92"/>
    <mergeCell ref="C93:D93"/>
    <mergeCell ref="C94:D94"/>
    <mergeCell ref="B74:F74"/>
    <mergeCell ref="B11:I11"/>
    <mergeCell ref="G18:H18"/>
    <mergeCell ref="B21:I21"/>
    <mergeCell ref="G25:H25"/>
    <mergeCell ref="B28:I28"/>
    <mergeCell ref="G32:H32"/>
    <mergeCell ref="B35:I35"/>
    <mergeCell ref="G41:H41"/>
    <mergeCell ref="B44:F44"/>
    <mergeCell ref="B54:F54"/>
  </mergeCells>
  <pageMargins left="0.7" right="0.7" top="0.75" bottom="0.75" header="0.3" footer="0.3"/>
  <pageSetup paperSize="9" scale="4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69"/>
  <sheetViews>
    <sheetView zoomScale="90" zoomScaleNormal="90" workbookViewId="0">
      <selection activeCell="H63" sqref="H63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165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7" customHeight="1" x14ac:dyDescent="0.25">
      <c r="B13" s="72"/>
      <c r="C13" s="96" t="s">
        <v>143</v>
      </c>
      <c r="D13" s="73"/>
      <c r="E13" s="102">
        <v>3700</v>
      </c>
      <c r="F13" s="74"/>
      <c r="G13" s="75"/>
      <c r="H13" s="47" t="e">
        <f>G13/D13</f>
        <v>#DIV/0!</v>
      </c>
      <c r="I13" s="63">
        <f>F13*G13</f>
        <v>0</v>
      </c>
    </row>
    <row r="14" spans="2:9" ht="27" customHeight="1" x14ac:dyDescent="0.25">
      <c r="B14" s="72"/>
      <c r="C14" s="96" t="s">
        <v>144</v>
      </c>
      <c r="D14" s="73"/>
      <c r="E14" s="113">
        <v>3700</v>
      </c>
      <c r="F14" s="74"/>
      <c r="G14" s="75"/>
      <c r="H14" s="47" t="e">
        <f t="shared" ref="H14:H34" si="0">G14/D14</f>
        <v>#DIV/0!</v>
      </c>
      <c r="I14" s="63">
        <f t="shared" ref="I14" si="1">F14*G14</f>
        <v>0</v>
      </c>
    </row>
    <row r="15" spans="2:9" ht="27" customHeight="1" x14ac:dyDescent="0.25">
      <c r="B15" s="72"/>
      <c r="C15" s="96" t="s">
        <v>145</v>
      </c>
      <c r="D15" s="73"/>
      <c r="E15" s="113">
        <v>9300</v>
      </c>
      <c r="F15" s="74"/>
      <c r="G15" s="75"/>
      <c r="H15" s="47" t="e">
        <f t="shared" si="0"/>
        <v>#DIV/0!</v>
      </c>
      <c r="I15" s="63">
        <f>F15*G15</f>
        <v>0</v>
      </c>
    </row>
    <row r="16" spans="2:9" ht="27" customHeight="1" x14ac:dyDescent="0.25">
      <c r="B16" s="72"/>
      <c r="C16" s="96" t="s">
        <v>146</v>
      </c>
      <c r="D16" s="73"/>
      <c r="E16" s="113">
        <v>9300</v>
      </c>
      <c r="F16" s="74"/>
      <c r="G16" s="75"/>
      <c r="H16" s="47" t="e">
        <f t="shared" si="0"/>
        <v>#DIV/0!</v>
      </c>
      <c r="I16" s="63">
        <f t="shared" ref="I16:I34" si="2">F16*G16</f>
        <v>0</v>
      </c>
    </row>
    <row r="17" spans="2:9" ht="27" customHeight="1" x14ac:dyDescent="0.25">
      <c r="B17" s="72"/>
      <c r="C17" s="96" t="s">
        <v>147</v>
      </c>
      <c r="D17" s="73"/>
      <c r="E17" s="113">
        <v>100</v>
      </c>
      <c r="F17" s="74"/>
      <c r="G17" s="75"/>
      <c r="H17" s="47" t="e">
        <f t="shared" si="0"/>
        <v>#DIV/0!</v>
      </c>
      <c r="I17" s="63">
        <f t="shared" si="2"/>
        <v>0</v>
      </c>
    </row>
    <row r="18" spans="2:9" ht="27" customHeight="1" x14ac:dyDescent="0.25">
      <c r="B18" s="72"/>
      <c r="C18" s="96" t="s">
        <v>148</v>
      </c>
      <c r="D18" s="73"/>
      <c r="E18" s="102">
        <v>8000</v>
      </c>
      <c r="F18" s="74"/>
      <c r="G18" s="75"/>
      <c r="H18" s="47" t="e">
        <f t="shared" si="0"/>
        <v>#DIV/0!</v>
      </c>
      <c r="I18" s="63">
        <f t="shared" si="2"/>
        <v>0</v>
      </c>
    </row>
    <row r="19" spans="2:9" ht="27" customHeight="1" x14ac:dyDescent="0.25">
      <c r="B19" s="72"/>
      <c r="C19" s="96" t="s">
        <v>149</v>
      </c>
      <c r="D19" s="73"/>
      <c r="E19" s="102">
        <v>8000</v>
      </c>
      <c r="F19" s="74"/>
      <c r="G19" s="75"/>
      <c r="H19" s="47" t="e">
        <f t="shared" si="0"/>
        <v>#DIV/0!</v>
      </c>
      <c r="I19" s="63">
        <f t="shared" si="2"/>
        <v>0</v>
      </c>
    </row>
    <row r="20" spans="2:9" ht="27" customHeight="1" x14ac:dyDescent="0.25">
      <c r="B20" s="72"/>
      <c r="C20" s="96" t="s">
        <v>150</v>
      </c>
      <c r="D20" s="73"/>
      <c r="E20" s="102">
        <v>200</v>
      </c>
      <c r="F20" s="74"/>
      <c r="G20" s="75"/>
      <c r="H20" s="47" t="e">
        <f t="shared" si="0"/>
        <v>#DIV/0!</v>
      </c>
      <c r="I20" s="63">
        <f t="shared" si="2"/>
        <v>0</v>
      </c>
    </row>
    <row r="21" spans="2:9" ht="27" customHeight="1" x14ac:dyDescent="0.25">
      <c r="B21" s="72"/>
      <c r="C21" s="96" t="s">
        <v>151</v>
      </c>
      <c r="D21" s="73"/>
      <c r="E21" s="102">
        <v>1200</v>
      </c>
      <c r="F21" s="74"/>
      <c r="G21" s="75"/>
      <c r="H21" s="47" t="e">
        <f t="shared" si="0"/>
        <v>#DIV/0!</v>
      </c>
      <c r="I21" s="63">
        <f t="shared" si="2"/>
        <v>0</v>
      </c>
    </row>
    <row r="22" spans="2:9" ht="27" customHeight="1" x14ac:dyDescent="0.25">
      <c r="B22" s="72"/>
      <c r="C22" s="96" t="s">
        <v>152</v>
      </c>
      <c r="D22" s="73"/>
      <c r="E22" s="102">
        <v>1400</v>
      </c>
      <c r="F22" s="74"/>
      <c r="G22" s="75"/>
      <c r="H22" s="47" t="e">
        <f t="shared" si="0"/>
        <v>#DIV/0!</v>
      </c>
      <c r="I22" s="63">
        <f t="shared" si="2"/>
        <v>0</v>
      </c>
    </row>
    <row r="23" spans="2:9" ht="27" customHeight="1" x14ac:dyDescent="0.25">
      <c r="B23" s="72"/>
      <c r="C23" s="96" t="s">
        <v>153</v>
      </c>
      <c r="D23" s="73"/>
      <c r="E23" s="102">
        <v>1400</v>
      </c>
      <c r="F23" s="74"/>
      <c r="G23" s="75"/>
      <c r="H23" s="47" t="e">
        <f t="shared" si="0"/>
        <v>#DIV/0!</v>
      </c>
      <c r="I23" s="63">
        <f t="shared" si="2"/>
        <v>0</v>
      </c>
    </row>
    <row r="24" spans="2:9" ht="27" customHeight="1" x14ac:dyDescent="0.25">
      <c r="B24" s="72"/>
      <c r="C24" s="96" t="s">
        <v>154</v>
      </c>
      <c r="D24" s="73"/>
      <c r="E24" s="102">
        <v>3000</v>
      </c>
      <c r="F24" s="74"/>
      <c r="G24" s="75"/>
      <c r="H24" s="47" t="e">
        <f t="shared" si="0"/>
        <v>#DIV/0!</v>
      </c>
      <c r="I24" s="63">
        <f t="shared" si="2"/>
        <v>0</v>
      </c>
    </row>
    <row r="25" spans="2:9" ht="27" customHeight="1" x14ac:dyDescent="0.25">
      <c r="B25" s="72"/>
      <c r="C25" s="96" t="s">
        <v>155</v>
      </c>
      <c r="D25" s="73"/>
      <c r="E25" s="102">
        <v>3000</v>
      </c>
      <c r="F25" s="74"/>
      <c r="G25" s="75"/>
      <c r="H25" s="47" t="e">
        <f t="shared" si="0"/>
        <v>#DIV/0!</v>
      </c>
      <c r="I25" s="63">
        <f t="shared" si="2"/>
        <v>0</v>
      </c>
    </row>
    <row r="26" spans="2:9" ht="27" customHeight="1" x14ac:dyDescent="0.25">
      <c r="B26" s="72"/>
      <c r="C26" s="96" t="s">
        <v>156</v>
      </c>
      <c r="D26" s="73"/>
      <c r="E26" s="102">
        <v>3000</v>
      </c>
      <c r="F26" s="74"/>
      <c r="G26" s="75"/>
      <c r="H26" s="47" t="e">
        <f t="shared" si="0"/>
        <v>#DIV/0!</v>
      </c>
      <c r="I26" s="63">
        <f t="shared" si="2"/>
        <v>0</v>
      </c>
    </row>
    <row r="27" spans="2:9" ht="27" customHeight="1" x14ac:dyDescent="0.25">
      <c r="B27" s="72"/>
      <c r="C27" s="96" t="s">
        <v>157</v>
      </c>
      <c r="D27" s="73"/>
      <c r="E27" s="102">
        <v>500</v>
      </c>
      <c r="F27" s="74"/>
      <c r="G27" s="75"/>
      <c r="H27" s="47" t="e">
        <f t="shared" si="0"/>
        <v>#DIV/0!</v>
      </c>
      <c r="I27" s="63">
        <f t="shared" si="2"/>
        <v>0</v>
      </c>
    </row>
    <row r="28" spans="2:9" ht="27" customHeight="1" x14ac:dyDescent="0.25">
      <c r="B28" s="72"/>
      <c r="C28" s="96" t="s">
        <v>158</v>
      </c>
      <c r="D28" s="73"/>
      <c r="E28" s="102">
        <v>1300</v>
      </c>
      <c r="F28" s="74"/>
      <c r="G28" s="75"/>
      <c r="H28" s="47" t="e">
        <f t="shared" si="0"/>
        <v>#DIV/0!</v>
      </c>
      <c r="I28" s="63">
        <f t="shared" si="2"/>
        <v>0</v>
      </c>
    </row>
    <row r="29" spans="2:9" ht="27" customHeight="1" x14ac:dyDescent="0.25">
      <c r="B29" s="72"/>
      <c r="C29" s="96" t="s">
        <v>159</v>
      </c>
      <c r="D29" s="73"/>
      <c r="E29" s="102">
        <v>1300</v>
      </c>
      <c r="F29" s="74"/>
      <c r="G29" s="75"/>
      <c r="H29" s="47" t="e">
        <f t="shared" si="0"/>
        <v>#DIV/0!</v>
      </c>
      <c r="I29" s="63">
        <f t="shared" si="2"/>
        <v>0</v>
      </c>
    </row>
    <row r="30" spans="2:9" ht="27" customHeight="1" x14ac:dyDescent="0.25">
      <c r="B30" s="72"/>
      <c r="C30" s="96" t="s">
        <v>160</v>
      </c>
      <c r="D30" s="73"/>
      <c r="E30" s="102">
        <v>1000</v>
      </c>
      <c r="F30" s="74"/>
      <c r="G30" s="75"/>
      <c r="H30" s="47" t="e">
        <f t="shared" si="0"/>
        <v>#DIV/0!</v>
      </c>
      <c r="I30" s="63">
        <f t="shared" si="2"/>
        <v>0</v>
      </c>
    </row>
    <row r="31" spans="2:9" ht="27" customHeight="1" x14ac:dyDescent="0.25">
      <c r="B31" s="72"/>
      <c r="C31" s="96" t="s">
        <v>161</v>
      </c>
      <c r="D31" s="73"/>
      <c r="E31" s="102">
        <v>500</v>
      </c>
      <c r="F31" s="74"/>
      <c r="G31" s="75"/>
      <c r="H31" s="47" t="e">
        <f t="shared" si="0"/>
        <v>#DIV/0!</v>
      </c>
      <c r="I31" s="63">
        <f t="shared" si="2"/>
        <v>0</v>
      </c>
    </row>
    <row r="32" spans="2:9" ht="27" customHeight="1" x14ac:dyDescent="0.25">
      <c r="B32" s="72"/>
      <c r="C32" s="96" t="s">
        <v>162</v>
      </c>
      <c r="D32" s="73"/>
      <c r="E32" s="102">
        <v>1200</v>
      </c>
      <c r="F32" s="74"/>
      <c r="G32" s="75"/>
      <c r="H32" s="47" t="e">
        <f t="shared" si="0"/>
        <v>#DIV/0!</v>
      </c>
      <c r="I32" s="63">
        <f t="shared" si="2"/>
        <v>0</v>
      </c>
    </row>
    <row r="33" spans="1:9" ht="27" customHeight="1" x14ac:dyDescent="0.25">
      <c r="B33" s="72"/>
      <c r="C33" s="96" t="s">
        <v>163</v>
      </c>
      <c r="D33" s="73"/>
      <c r="E33" s="102">
        <v>3000</v>
      </c>
      <c r="F33" s="74"/>
      <c r="G33" s="75"/>
      <c r="H33" s="47" t="e">
        <f t="shared" si="0"/>
        <v>#DIV/0!</v>
      </c>
      <c r="I33" s="63">
        <f t="shared" si="2"/>
        <v>0</v>
      </c>
    </row>
    <row r="34" spans="1:9" ht="27" customHeight="1" thickBot="1" x14ac:dyDescent="0.3">
      <c r="B34" s="72"/>
      <c r="C34" s="96" t="s">
        <v>164</v>
      </c>
      <c r="D34" s="73"/>
      <c r="E34" s="102">
        <v>3000</v>
      </c>
      <c r="F34" s="74"/>
      <c r="G34" s="75"/>
      <c r="H34" s="47" t="e">
        <f t="shared" si="0"/>
        <v>#DIV/0!</v>
      </c>
      <c r="I34" s="63">
        <f t="shared" si="2"/>
        <v>0</v>
      </c>
    </row>
    <row r="35" spans="1:9" ht="32.25" customHeight="1" thickBot="1" x14ac:dyDescent="0.3">
      <c r="B35" s="2"/>
      <c r="D35" s="2"/>
      <c r="E35" s="2"/>
      <c r="F35" s="2"/>
      <c r="G35" s="151" t="s">
        <v>19</v>
      </c>
      <c r="H35" s="152"/>
      <c r="I35" s="65">
        <f>SUM(I13:I34)</f>
        <v>0</v>
      </c>
    </row>
    <row r="36" spans="1:9" ht="32.25" customHeight="1" x14ac:dyDescent="0.25">
      <c r="B36" s="2"/>
      <c r="D36" s="2"/>
      <c r="E36" s="2"/>
      <c r="F36" s="2"/>
      <c r="G36" s="2"/>
      <c r="H36" s="2"/>
      <c r="I36" s="2"/>
    </row>
    <row r="37" spans="1:9" ht="32.25" customHeight="1" x14ac:dyDescent="0.25">
      <c r="B37" s="2"/>
      <c r="D37" s="2"/>
      <c r="E37" s="2"/>
      <c r="F37" s="2"/>
      <c r="G37" s="2"/>
      <c r="H37" s="2"/>
      <c r="I37" s="2"/>
    </row>
    <row r="38" spans="1:9" ht="32.25" customHeight="1" thickBot="1" x14ac:dyDescent="0.3">
      <c r="B38" s="2"/>
      <c r="C38" s="2"/>
      <c r="D38" s="2"/>
      <c r="E38" s="2"/>
      <c r="F38" s="2"/>
      <c r="G38" s="2"/>
      <c r="H38" s="2"/>
      <c r="I38" s="2"/>
    </row>
    <row r="39" spans="1:9" ht="15.75" thickBot="1" x14ac:dyDescent="0.3">
      <c r="B39" s="153" t="s">
        <v>4</v>
      </c>
      <c r="C39" s="154"/>
      <c r="D39" s="154"/>
      <c r="E39" s="154"/>
      <c r="F39" s="155"/>
    </row>
    <row r="40" spans="1:9" ht="30" customHeight="1" x14ac:dyDescent="0.25">
      <c r="A40" s="1"/>
      <c r="B40" s="7" t="s">
        <v>24</v>
      </c>
      <c r="C40" s="8" t="s">
        <v>2</v>
      </c>
      <c r="D40" s="8" t="s">
        <v>25</v>
      </c>
      <c r="E40" s="8" t="s">
        <v>26</v>
      </c>
      <c r="F40" s="9" t="s">
        <v>3</v>
      </c>
    </row>
    <row r="41" spans="1:9" ht="21" customHeight="1" thickBot="1" x14ac:dyDescent="0.3">
      <c r="A41" s="1"/>
      <c r="B41" s="80"/>
      <c r="C41" s="82"/>
      <c r="D41" s="82"/>
      <c r="E41" s="82"/>
      <c r="F41" s="15">
        <f t="shared" ref="F41:F44" si="3">B41*D41+B41*E41</f>
        <v>0</v>
      </c>
    </row>
    <row r="42" spans="1:9" ht="21" customHeight="1" thickBot="1" x14ac:dyDescent="0.3">
      <c r="A42" s="1"/>
      <c r="B42" s="80"/>
      <c r="C42" s="82"/>
      <c r="D42" s="82"/>
      <c r="E42" s="82"/>
      <c r="F42" s="15">
        <f t="shared" si="3"/>
        <v>0</v>
      </c>
    </row>
    <row r="43" spans="1:9" ht="21" customHeight="1" thickBot="1" x14ac:dyDescent="0.3">
      <c r="A43" s="1"/>
      <c r="B43" s="80"/>
      <c r="C43" s="82"/>
      <c r="D43" s="82"/>
      <c r="E43" s="82"/>
      <c r="F43" s="15">
        <f t="shared" si="3"/>
        <v>0</v>
      </c>
    </row>
    <row r="44" spans="1:9" ht="21" customHeight="1" thickBot="1" x14ac:dyDescent="0.3">
      <c r="A44" s="1"/>
      <c r="B44" s="80"/>
      <c r="C44" s="82"/>
      <c r="D44" s="82"/>
      <c r="E44" s="82"/>
      <c r="F44" s="15">
        <f t="shared" si="3"/>
        <v>0</v>
      </c>
    </row>
    <row r="45" spans="1:9" ht="21" customHeight="1" thickBot="1" x14ac:dyDescent="0.3">
      <c r="B45" s="40"/>
      <c r="C45" s="41"/>
      <c r="D45" s="42"/>
      <c r="E45" s="93"/>
      <c r="F45" s="23">
        <f>B45*D45+B45*E45</f>
        <v>0</v>
      </c>
    </row>
    <row r="46" spans="1:9" ht="17.25" customHeight="1" thickBot="1" x14ac:dyDescent="0.3">
      <c r="B46" s="1"/>
      <c r="C46" s="1"/>
      <c r="D46" s="1"/>
      <c r="E46" s="94" t="s">
        <v>9</v>
      </c>
      <c r="F46" s="92">
        <f>SUM(F41:F45)</f>
        <v>0</v>
      </c>
    </row>
    <row r="47" spans="1:9" ht="17.25" customHeight="1" x14ac:dyDescent="0.25">
      <c r="B47" s="1"/>
      <c r="C47" s="1"/>
      <c r="D47" s="1"/>
      <c r="E47" s="1"/>
      <c r="F47" s="1"/>
    </row>
    <row r="48" spans="1:9" ht="15.75" thickBot="1" x14ac:dyDescent="0.3"/>
    <row r="49" spans="2:5" ht="42" customHeight="1" x14ac:dyDescent="0.25">
      <c r="B49" s="58" t="s">
        <v>8</v>
      </c>
      <c r="C49" s="59" t="s">
        <v>12</v>
      </c>
      <c r="D49" s="60" t="s">
        <v>10</v>
      </c>
    </row>
    <row r="50" spans="2:5" ht="15.75" thickBot="1" x14ac:dyDescent="0.3">
      <c r="B50" s="71">
        <f>200000*5</f>
        <v>1000000</v>
      </c>
      <c r="C50" s="14">
        <f>(F46+I35)*5</f>
        <v>0</v>
      </c>
      <c r="D50" s="62">
        <f>1-C50/B50</f>
        <v>1</v>
      </c>
    </row>
    <row r="52" spans="2:5" ht="15.75" thickBot="1" x14ac:dyDescent="0.3"/>
    <row r="53" spans="2:5" x14ac:dyDescent="0.25">
      <c r="B53" s="156" t="s">
        <v>475</v>
      </c>
      <c r="C53" s="157"/>
      <c r="D53" s="157"/>
      <c r="E53" s="158"/>
    </row>
    <row r="54" spans="2:5" x14ac:dyDescent="0.25">
      <c r="B54" s="44" t="s">
        <v>27</v>
      </c>
      <c r="C54" s="139" t="s">
        <v>28</v>
      </c>
      <c r="D54" s="139"/>
      <c r="E54" s="45" t="s">
        <v>29</v>
      </c>
    </row>
    <row r="55" spans="2:5" x14ac:dyDescent="0.25">
      <c r="B55" s="77"/>
      <c r="C55" s="140"/>
      <c r="D55" s="140"/>
      <c r="E55" s="78"/>
    </row>
    <row r="56" spans="2:5" x14ac:dyDescent="0.25">
      <c r="B56" s="77"/>
      <c r="C56" s="140"/>
      <c r="D56" s="140"/>
      <c r="E56" s="78"/>
    </row>
    <row r="57" spans="2:5" x14ac:dyDescent="0.25">
      <c r="B57" s="77"/>
      <c r="C57" s="140"/>
      <c r="D57" s="140"/>
      <c r="E57" s="78"/>
    </row>
    <row r="58" spans="2:5" x14ac:dyDescent="0.25">
      <c r="B58" s="77"/>
      <c r="C58" s="140"/>
      <c r="D58" s="140"/>
      <c r="E58" s="78"/>
    </row>
    <row r="59" spans="2:5" x14ac:dyDescent="0.25">
      <c r="B59" s="77"/>
      <c r="C59" s="140"/>
      <c r="D59" s="140"/>
      <c r="E59" s="78"/>
    </row>
    <row r="60" spans="2:5" x14ac:dyDescent="0.25">
      <c r="B60" s="77"/>
      <c r="C60" s="140"/>
      <c r="D60" s="140"/>
      <c r="E60" s="78"/>
    </row>
    <row r="61" spans="2:5" x14ac:dyDescent="0.25">
      <c r="B61" s="77"/>
      <c r="C61" s="140"/>
      <c r="D61" s="140"/>
      <c r="E61" s="78"/>
    </row>
    <row r="62" spans="2:5" x14ac:dyDescent="0.25">
      <c r="B62" s="77"/>
      <c r="C62" s="140"/>
      <c r="D62" s="140"/>
      <c r="E62" s="78"/>
    </row>
    <row r="63" spans="2:5" x14ac:dyDescent="0.25">
      <c r="B63" s="77"/>
      <c r="C63" s="140"/>
      <c r="D63" s="140"/>
      <c r="E63" s="78"/>
    </row>
    <row r="64" spans="2:5" x14ac:dyDescent="0.25">
      <c r="B64" s="77"/>
      <c r="C64" s="140"/>
      <c r="D64" s="140"/>
      <c r="E64" s="78"/>
    </row>
    <row r="65" spans="2:7" x14ac:dyDescent="0.25">
      <c r="B65" s="77"/>
      <c r="C65" s="140"/>
      <c r="D65" s="140"/>
      <c r="E65" s="78"/>
    </row>
    <row r="66" spans="2:7" ht="15.75" thickBot="1" x14ac:dyDescent="0.3">
      <c r="B66" s="40"/>
      <c r="C66" s="141"/>
      <c r="D66" s="141"/>
      <c r="E66" s="79"/>
    </row>
    <row r="68" spans="2:7" ht="16.5" x14ac:dyDescent="0.3">
      <c r="B68" s="135" t="s">
        <v>35</v>
      </c>
      <c r="C68" s="135"/>
      <c r="D68" s="135"/>
      <c r="E68" s="135"/>
      <c r="F68" s="135"/>
      <c r="G68" s="97"/>
    </row>
    <row r="69" spans="2:7" ht="16.5" x14ac:dyDescent="0.25">
      <c r="B69" s="138" t="s">
        <v>36</v>
      </c>
      <c r="C69" s="138"/>
      <c r="D69" s="138"/>
      <c r="E69" s="138"/>
      <c r="F69" s="138"/>
      <c r="G69" s="100"/>
    </row>
  </sheetData>
  <sheetProtection formatCells="0" formatColumns="0" formatRows="0" insertColumns="0" insertRows="0" insertHyperlinks="0" deleteColumns="0" deleteRows="0" sort="0" autoFilter="0" pivotTables="0"/>
  <mergeCells count="25">
    <mergeCell ref="B69:F69"/>
    <mergeCell ref="B53:E53"/>
    <mergeCell ref="C54:D54"/>
    <mergeCell ref="C55:D55"/>
    <mergeCell ref="C65:D65"/>
    <mergeCell ref="C66:D66"/>
    <mergeCell ref="B68:F68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B39:F39"/>
    <mergeCell ref="B11:I11"/>
    <mergeCell ref="G35:H35"/>
    <mergeCell ref="C2:E2"/>
    <mergeCell ref="C3:E3"/>
    <mergeCell ref="C4:E4"/>
    <mergeCell ref="C5:E5"/>
    <mergeCell ref="C6:E6"/>
    <mergeCell ref="D8:F9"/>
  </mergeCells>
  <pageMargins left="0.7" right="0.7" top="0.75" bottom="0.75" header="0.3" footer="0.3"/>
  <pageSetup paperSize="9" scale="4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69"/>
  <sheetViews>
    <sheetView zoomScale="90" zoomScaleNormal="90" workbookViewId="0">
      <selection activeCell="E49" sqref="E49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189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7" customHeight="1" x14ac:dyDescent="0.25">
      <c r="B13" s="72"/>
      <c r="C13" s="96" t="s">
        <v>166</v>
      </c>
      <c r="D13" s="73"/>
      <c r="E13" s="102">
        <v>900</v>
      </c>
      <c r="F13" s="74"/>
      <c r="G13" s="75"/>
      <c r="H13" s="47" t="e">
        <f>G13/D13</f>
        <v>#DIV/0!</v>
      </c>
      <c r="I13" s="63">
        <f>F13*G13</f>
        <v>0</v>
      </c>
    </row>
    <row r="14" spans="2:9" ht="27" customHeight="1" x14ac:dyDescent="0.25">
      <c r="B14" s="72"/>
      <c r="C14" s="96" t="s">
        <v>167</v>
      </c>
      <c r="D14" s="73"/>
      <c r="E14" s="113">
        <v>900</v>
      </c>
      <c r="F14" s="74"/>
      <c r="G14" s="75"/>
      <c r="H14" s="47" t="e">
        <f t="shared" ref="H14:H35" si="0">G14/D14</f>
        <v>#DIV/0!</v>
      </c>
      <c r="I14" s="63">
        <f t="shared" ref="I14" si="1">F14*G14</f>
        <v>0</v>
      </c>
    </row>
    <row r="15" spans="2:9" ht="27" customHeight="1" x14ac:dyDescent="0.25">
      <c r="B15" s="72"/>
      <c r="C15" s="96" t="s">
        <v>168</v>
      </c>
      <c r="D15" s="73"/>
      <c r="E15" s="113">
        <v>200</v>
      </c>
      <c r="F15" s="74"/>
      <c r="G15" s="75"/>
      <c r="H15" s="47" t="e">
        <f t="shared" si="0"/>
        <v>#DIV/0!</v>
      </c>
      <c r="I15" s="63">
        <f>F15*G15</f>
        <v>0</v>
      </c>
    </row>
    <row r="16" spans="2:9" ht="27" customHeight="1" x14ac:dyDescent="0.25">
      <c r="B16" s="72"/>
      <c r="C16" s="96" t="s">
        <v>169</v>
      </c>
      <c r="D16" s="73"/>
      <c r="E16" s="113">
        <v>1500</v>
      </c>
      <c r="F16" s="74"/>
      <c r="G16" s="75"/>
      <c r="H16" s="47" t="e">
        <f t="shared" si="0"/>
        <v>#DIV/0!</v>
      </c>
      <c r="I16" s="63">
        <f t="shared" ref="I16:I35" si="2">F16*G16</f>
        <v>0</v>
      </c>
    </row>
    <row r="17" spans="2:9" ht="27" customHeight="1" x14ac:dyDescent="0.25">
      <c r="B17" s="72"/>
      <c r="C17" s="96" t="s">
        <v>170</v>
      </c>
      <c r="D17" s="73"/>
      <c r="E17" s="113">
        <v>1100</v>
      </c>
      <c r="F17" s="74"/>
      <c r="G17" s="75"/>
      <c r="H17" s="47" t="e">
        <f t="shared" si="0"/>
        <v>#DIV/0!</v>
      </c>
      <c r="I17" s="63">
        <f t="shared" si="2"/>
        <v>0</v>
      </c>
    </row>
    <row r="18" spans="2:9" ht="27" customHeight="1" x14ac:dyDescent="0.25">
      <c r="B18" s="72"/>
      <c r="C18" s="96" t="s">
        <v>171</v>
      </c>
      <c r="D18" s="73"/>
      <c r="E18" s="102">
        <v>900</v>
      </c>
      <c r="F18" s="74"/>
      <c r="G18" s="75"/>
      <c r="H18" s="47" t="e">
        <f t="shared" si="0"/>
        <v>#DIV/0!</v>
      </c>
      <c r="I18" s="63">
        <f t="shared" si="2"/>
        <v>0</v>
      </c>
    </row>
    <row r="19" spans="2:9" ht="27" customHeight="1" x14ac:dyDescent="0.25">
      <c r="B19" s="72"/>
      <c r="C19" s="96" t="s">
        <v>172</v>
      </c>
      <c r="D19" s="73"/>
      <c r="E19" s="102">
        <v>800</v>
      </c>
      <c r="F19" s="74"/>
      <c r="G19" s="75"/>
      <c r="H19" s="47" t="e">
        <f t="shared" si="0"/>
        <v>#DIV/0!</v>
      </c>
      <c r="I19" s="63">
        <f t="shared" si="2"/>
        <v>0</v>
      </c>
    </row>
    <row r="20" spans="2:9" ht="27" customHeight="1" x14ac:dyDescent="0.25">
      <c r="B20" s="72"/>
      <c r="C20" s="96" t="s">
        <v>173</v>
      </c>
      <c r="D20" s="73"/>
      <c r="E20" s="102">
        <v>1500</v>
      </c>
      <c r="F20" s="74"/>
      <c r="G20" s="75"/>
      <c r="H20" s="47" t="e">
        <f t="shared" si="0"/>
        <v>#DIV/0!</v>
      </c>
      <c r="I20" s="63">
        <f t="shared" si="2"/>
        <v>0</v>
      </c>
    </row>
    <row r="21" spans="2:9" ht="27" customHeight="1" x14ac:dyDescent="0.25">
      <c r="B21" s="72"/>
      <c r="C21" s="96" t="s">
        <v>174</v>
      </c>
      <c r="D21" s="73"/>
      <c r="E21" s="102">
        <v>300</v>
      </c>
      <c r="F21" s="74"/>
      <c r="G21" s="75"/>
      <c r="H21" s="47" t="e">
        <f t="shared" si="0"/>
        <v>#DIV/0!</v>
      </c>
      <c r="I21" s="63">
        <f t="shared" si="2"/>
        <v>0</v>
      </c>
    </row>
    <row r="22" spans="2:9" ht="27" customHeight="1" x14ac:dyDescent="0.25">
      <c r="B22" s="72"/>
      <c r="C22" s="96" t="s">
        <v>175</v>
      </c>
      <c r="D22" s="73"/>
      <c r="E22" s="102">
        <v>200</v>
      </c>
      <c r="F22" s="74"/>
      <c r="G22" s="75"/>
      <c r="H22" s="47" t="e">
        <f t="shared" si="0"/>
        <v>#DIV/0!</v>
      </c>
      <c r="I22" s="63">
        <f t="shared" si="2"/>
        <v>0</v>
      </c>
    </row>
    <row r="23" spans="2:9" ht="27" customHeight="1" x14ac:dyDescent="0.25">
      <c r="B23" s="72"/>
      <c r="C23" s="96" t="s">
        <v>176</v>
      </c>
      <c r="D23" s="73"/>
      <c r="E23" s="102">
        <v>700</v>
      </c>
      <c r="F23" s="74"/>
      <c r="G23" s="75"/>
      <c r="H23" s="47" t="e">
        <f t="shared" si="0"/>
        <v>#DIV/0!</v>
      </c>
      <c r="I23" s="63">
        <f t="shared" si="2"/>
        <v>0</v>
      </c>
    </row>
    <row r="24" spans="2:9" ht="27" customHeight="1" x14ac:dyDescent="0.25">
      <c r="B24" s="72"/>
      <c r="C24" s="96" t="s">
        <v>177</v>
      </c>
      <c r="D24" s="73"/>
      <c r="E24" s="102">
        <v>500</v>
      </c>
      <c r="F24" s="74"/>
      <c r="G24" s="75"/>
      <c r="H24" s="47" t="e">
        <f t="shared" si="0"/>
        <v>#DIV/0!</v>
      </c>
      <c r="I24" s="63">
        <f t="shared" si="2"/>
        <v>0</v>
      </c>
    </row>
    <row r="25" spans="2:9" ht="27" customHeight="1" x14ac:dyDescent="0.25">
      <c r="B25" s="72"/>
      <c r="C25" s="96" t="s">
        <v>178</v>
      </c>
      <c r="D25" s="73"/>
      <c r="E25" s="102">
        <v>400</v>
      </c>
      <c r="F25" s="74"/>
      <c r="G25" s="75"/>
      <c r="H25" s="47" t="e">
        <f t="shared" si="0"/>
        <v>#DIV/0!</v>
      </c>
      <c r="I25" s="63">
        <f t="shared" si="2"/>
        <v>0</v>
      </c>
    </row>
    <row r="26" spans="2:9" ht="27" customHeight="1" x14ac:dyDescent="0.25">
      <c r="B26" s="72"/>
      <c r="C26" s="96" t="s">
        <v>179</v>
      </c>
      <c r="D26" s="73"/>
      <c r="E26" s="102">
        <v>300</v>
      </c>
      <c r="F26" s="74"/>
      <c r="G26" s="75"/>
      <c r="H26" s="47" t="e">
        <f t="shared" si="0"/>
        <v>#DIV/0!</v>
      </c>
      <c r="I26" s="63">
        <f t="shared" si="2"/>
        <v>0</v>
      </c>
    </row>
    <row r="27" spans="2:9" ht="27" customHeight="1" x14ac:dyDescent="0.25">
      <c r="B27" s="72"/>
      <c r="C27" s="96" t="s">
        <v>180</v>
      </c>
      <c r="D27" s="73"/>
      <c r="E27" s="102">
        <v>100</v>
      </c>
      <c r="F27" s="74"/>
      <c r="G27" s="75"/>
      <c r="H27" s="47" t="e">
        <f t="shared" si="0"/>
        <v>#DIV/0!</v>
      </c>
      <c r="I27" s="63">
        <f t="shared" si="2"/>
        <v>0</v>
      </c>
    </row>
    <row r="28" spans="2:9" ht="27" customHeight="1" x14ac:dyDescent="0.25">
      <c r="B28" s="72"/>
      <c r="C28" s="96" t="s">
        <v>181</v>
      </c>
      <c r="D28" s="73"/>
      <c r="E28" s="102">
        <v>400</v>
      </c>
      <c r="F28" s="74"/>
      <c r="G28" s="75"/>
      <c r="H28" s="47" t="e">
        <f t="shared" si="0"/>
        <v>#DIV/0!</v>
      </c>
      <c r="I28" s="63">
        <f t="shared" si="2"/>
        <v>0</v>
      </c>
    </row>
    <row r="29" spans="2:9" ht="27" customHeight="1" x14ac:dyDescent="0.25">
      <c r="B29" s="72"/>
      <c r="C29" s="96" t="s">
        <v>182</v>
      </c>
      <c r="D29" s="73"/>
      <c r="E29" s="102">
        <v>500</v>
      </c>
      <c r="F29" s="74"/>
      <c r="G29" s="75"/>
      <c r="H29" s="47" t="e">
        <f t="shared" si="0"/>
        <v>#DIV/0!</v>
      </c>
      <c r="I29" s="63">
        <f t="shared" si="2"/>
        <v>0</v>
      </c>
    </row>
    <row r="30" spans="2:9" ht="27" customHeight="1" x14ac:dyDescent="0.25">
      <c r="B30" s="72"/>
      <c r="C30" s="96" t="s">
        <v>183</v>
      </c>
      <c r="D30" s="73"/>
      <c r="E30" s="102">
        <v>300</v>
      </c>
      <c r="F30" s="74"/>
      <c r="G30" s="75"/>
      <c r="H30" s="47" t="e">
        <f t="shared" si="0"/>
        <v>#DIV/0!</v>
      </c>
      <c r="I30" s="63">
        <f t="shared" si="2"/>
        <v>0</v>
      </c>
    </row>
    <row r="31" spans="2:9" ht="27" customHeight="1" x14ac:dyDescent="0.25">
      <c r="B31" s="72"/>
      <c r="C31" s="96" t="s">
        <v>184</v>
      </c>
      <c r="D31" s="73"/>
      <c r="E31" s="102">
        <v>300</v>
      </c>
      <c r="F31" s="74"/>
      <c r="G31" s="75"/>
      <c r="H31" s="47" t="e">
        <f t="shared" si="0"/>
        <v>#DIV/0!</v>
      </c>
      <c r="I31" s="63">
        <f t="shared" si="2"/>
        <v>0</v>
      </c>
    </row>
    <row r="32" spans="2:9" ht="27" customHeight="1" x14ac:dyDescent="0.25">
      <c r="B32" s="72"/>
      <c r="C32" s="96" t="s">
        <v>185</v>
      </c>
      <c r="D32" s="73"/>
      <c r="E32" s="102">
        <v>300</v>
      </c>
      <c r="F32" s="74"/>
      <c r="G32" s="75"/>
      <c r="H32" s="47" t="e">
        <f t="shared" si="0"/>
        <v>#DIV/0!</v>
      </c>
      <c r="I32" s="63">
        <f t="shared" si="2"/>
        <v>0</v>
      </c>
    </row>
    <row r="33" spans="1:9" ht="27" customHeight="1" x14ac:dyDescent="0.25">
      <c r="B33" s="72"/>
      <c r="C33" s="96" t="s">
        <v>186</v>
      </c>
      <c r="D33" s="73"/>
      <c r="E33" s="102">
        <v>200</v>
      </c>
      <c r="F33" s="74"/>
      <c r="G33" s="75"/>
      <c r="H33" s="47" t="e">
        <f t="shared" si="0"/>
        <v>#DIV/0!</v>
      </c>
      <c r="I33" s="63">
        <f t="shared" si="2"/>
        <v>0</v>
      </c>
    </row>
    <row r="34" spans="1:9" ht="27" customHeight="1" x14ac:dyDescent="0.25">
      <c r="B34" s="72"/>
      <c r="C34" s="96" t="s">
        <v>187</v>
      </c>
      <c r="D34" s="73"/>
      <c r="E34" s="102">
        <v>300</v>
      </c>
      <c r="F34" s="74"/>
      <c r="G34" s="75"/>
      <c r="H34" s="47" t="e">
        <f t="shared" si="0"/>
        <v>#DIV/0!</v>
      </c>
      <c r="I34" s="63">
        <f t="shared" si="2"/>
        <v>0</v>
      </c>
    </row>
    <row r="35" spans="1:9" ht="27" customHeight="1" thickBot="1" x14ac:dyDescent="0.3">
      <c r="B35" s="72"/>
      <c r="C35" s="96" t="s">
        <v>188</v>
      </c>
      <c r="D35" s="73"/>
      <c r="E35" s="102">
        <v>300</v>
      </c>
      <c r="F35" s="74"/>
      <c r="G35" s="75"/>
      <c r="H35" s="47" t="e">
        <f t="shared" si="0"/>
        <v>#DIV/0!</v>
      </c>
      <c r="I35" s="63">
        <f t="shared" si="2"/>
        <v>0</v>
      </c>
    </row>
    <row r="36" spans="1:9" ht="32.25" customHeight="1" thickBot="1" x14ac:dyDescent="0.3">
      <c r="B36" s="2"/>
      <c r="D36" s="2"/>
      <c r="E36" s="2"/>
      <c r="F36" s="2"/>
      <c r="G36" s="151" t="s">
        <v>19</v>
      </c>
      <c r="H36" s="152"/>
      <c r="I36" s="65">
        <f>SUM(I13:I35)</f>
        <v>0</v>
      </c>
    </row>
    <row r="37" spans="1:9" ht="32.25" customHeight="1" x14ac:dyDescent="0.25">
      <c r="B37" s="2"/>
      <c r="D37" s="2"/>
      <c r="E37" s="2"/>
      <c r="F37" s="2"/>
      <c r="G37" s="2"/>
      <c r="H37" s="2"/>
      <c r="I37" s="2"/>
    </row>
    <row r="38" spans="1:9" ht="32.25" customHeight="1" thickBot="1" x14ac:dyDescent="0.3">
      <c r="B38" s="2"/>
      <c r="D38" s="2"/>
      <c r="E38" s="2"/>
      <c r="F38" s="2"/>
      <c r="G38" s="2"/>
      <c r="H38" s="2"/>
      <c r="I38" s="2"/>
    </row>
    <row r="39" spans="1:9" ht="15.75" thickBot="1" x14ac:dyDescent="0.3">
      <c r="B39" s="153" t="s">
        <v>4</v>
      </c>
      <c r="C39" s="154"/>
      <c r="D39" s="154"/>
      <c r="E39" s="154"/>
      <c r="F39" s="155"/>
    </row>
    <row r="40" spans="1:9" ht="30" customHeight="1" x14ac:dyDescent="0.25">
      <c r="A40" s="1"/>
      <c r="B40" s="7" t="s">
        <v>24</v>
      </c>
      <c r="C40" s="8" t="s">
        <v>2</v>
      </c>
      <c r="D40" s="8" t="s">
        <v>25</v>
      </c>
      <c r="E40" s="8" t="s">
        <v>26</v>
      </c>
      <c r="F40" s="9" t="s">
        <v>3</v>
      </c>
    </row>
    <row r="41" spans="1:9" ht="21" customHeight="1" thickBot="1" x14ac:dyDescent="0.3">
      <c r="A41" s="1"/>
      <c r="B41" s="80"/>
      <c r="C41" s="82"/>
      <c r="D41" s="82"/>
      <c r="E41" s="82"/>
      <c r="F41" s="15">
        <f t="shared" ref="F41:F44" si="3">B41*D41+B41*E41</f>
        <v>0</v>
      </c>
    </row>
    <row r="42" spans="1:9" ht="21" customHeight="1" thickBot="1" x14ac:dyDescent="0.3">
      <c r="A42" s="1"/>
      <c r="B42" s="80"/>
      <c r="C42" s="82"/>
      <c r="D42" s="82"/>
      <c r="E42" s="82"/>
      <c r="F42" s="15">
        <f t="shared" si="3"/>
        <v>0</v>
      </c>
    </row>
    <row r="43" spans="1:9" ht="21" customHeight="1" thickBot="1" x14ac:dyDescent="0.3">
      <c r="A43" s="1"/>
      <c r="B43" s="80"/>
      <c r="C43" s="82"/>
      <c r="D43" s="82"/>
      <c r="E43" s="82"/>
      <c r="F43" s="15">
        <f t="shared" si="3"/>
        <v>0</v>
      </c>
    </row>
    <row r="44" spans="1:9" ht="21" customHeight="1" thickBot="1" x14ac:dyDescent="0.3">
      <c r="A44" s="1"/>
      <c r="B44" s="80"/>
      <c r="C44" s="82"/>
      <c r="D44" s="82"/>
      <c r="E44" s="82"/>
      <c r="F44" s="15">
        <f t="shared" si="3"/>
        <v>0</v>
      </c>
    </row>
    <row r="45" spans="1:9" ht="21" customHeight="1" thickBot="1" x14ac:dyDescent="0.3">
      <c r="B45" s="40"/>
      <c r="C45" s="41"/>
      <c r="D45" s="42"/>
      <c r="E45" s="93"/>
      <c r="F45" s="23">
        <f>B45*D45+B45*E45</f>
        <v>0</v>
      </c>
    </row>
    <row r="46" spans="1:9" ht="17.25" customHeight="1" thickBot="1" x14ac:dyDescent="0.3">
      <c r="B46" s="1"/>
      <c r="C46" s="1"/>
      <c r="D46" s="1"/>
      <c r="E46" s="94" t="s">
        <v>9</v>
      </c>
      <c r="F46" s="92">
        <f>SUM(F41:F45)</f>
        <v>0</v>
      </c>
    </row>
    <row r="47" spans="1:9" ht="17.25" customHeight="1" x14ac:dyDescent="0.25">
      <c r="B47" s="1"/>
      <c r="C47" s="1"/>
      <c r="D47" s="1"/>
      <c r="E47" s="1"/>
      <c r="F47" s="33"/>
    </row>
    <row r="48" spans="1:9" ht="17.25" customHeight="1" thickBot="1" x14ac:dyDescent="0.3">
      <c r="B48" s="1"/>
      <c r="C48" s="1"/>
      <c r="D48" s="1"/>
      <c r="E48" s="1"/>
      <c r="F48" s="33"/>
    </row>
    <row r="49" spans="2:5" ht="42" customHeight="1" x14ac:dyDescent="0.25">
      <c r="B49" s="58" t="s">
        <v>8</v>
      </c>
      <c r="C49" s="59" t="s">
        <v>12</v>
      </c>
      <c r="D49" s="60" t="s">
        <v>10</v>
      </c>
    </row>
    <row r="50" spans="2:5" ht="15.75" thickBot="1" x14ac:dyDescent="0.3">
      <c r="B50" s="71">
        <f>40000*5</f>
        <v>200000</v>
      </c>
      <c r="C50" s="14">
        <f>(F46+I36)*5</f>
        <v>0</v>
      </c>
      <c r="D50" s="62">
        <f>1-C50/B50</f>
        <v>1</v>
      </c>
    </row>
    <row r="52" spans="2:5" ht="15.75" thickBot="1" x14ac:dyDescent="0.3"/>
    <row r="53" spans="2:5" x14ac:dyDescent="0.25">
      <c r="B53" s="156" t="s">
        <v>475</v>
      </c>
      <c r="C53" s="157"/>
      <c r="D53" s="157"/>
      <c r="E53" s="158"/>
    </row>
    <row r="54" spans="2:5" x14ac:dyDescent="0.25">
      <c r="B54" s="44" t="s">
        <v>27</v>
      </c>
      <c r="C54" s="139" t="s">
        <v>28</v>
      </c>
      <c r="D54" s="139"/>
      <c r="E54" s="45" t="s">
        <v>29</v>
      </c>
    </row>
    <row r="55" spans="2:5" x14ac:dyDescent="0.25">
      <c r="B55" s="77"/>
      <c r="C55" s="140"/>
      <c r="D55" s="140"/>
      <c r="E55" s="78"/>
    </row>
    <row r="56" spans="2:5" x14ac:dyDescent="0.25">
      <c r="B56" s="77"/>
      <c r="C56" s="140"/>
      <c r="D56" s="140"/>
      <c r="E56" s="78"/>
    </row>
    <row r="57" spans="2:5" x14ac:dyDescent="0.25">
      <c r="B57" s="77"/>
      <c r="C57" s="140"/>
      <c r="D57" s="140"/>
      <c r="E57" s="78"/>
    </row>
    <row r="58" spans="2:5" x14ac:dyDescent="0.25">
      <c r="B58" s="77"/>
      <c r="C58" s="140"/>
      <c r="D58" s="140"/>
      <c r="E58" s="78"/>
    </row>
    <row r="59" spans="2:5" x14ac:dyDescent="0.25">
      <c r="B59" s="77"/>
      <c r="C59" s="140"/>
      <c r="D59" s="140"/>
      <c r="E59" s="78"/>
    </row>
    <row r="60" spans="2:5" x14ac:dyDescent="0.25">
      <c r="B60" s="77"/>
      <c r="C60" s="140"/>
      <c r="D60" s="140"/>
      <c r="E60" s="78"/>
    </row>
    <row r="61" spans="2:5" x14ac:dyDescent="0.25">
      <c r="B61" s="77"/>
      <c r="C61" s="140"/>
      <c r="D61" s="140"/>
      <c r="E61" s="78"/>
    </row>
    <row r="62" spans="2:5" x14ac:dyDescent="0.25">
      <c r="B62" s="77"/>
      <c r="C62" s="140"/>
      <c r="D62" s="140"/>
      <c r="E62" s="78"/>
    </row>
    <row r="63" spans="2:5" x14ac:dyDescent="0.25">
      <c r="B63" s="77"/>
      <c r="C63" s="140"/>
      <c r="D63" s="140"/>
      <c r="E63" s="78"/>
    </row>
    <row r="64" spans="2:5" x14ac:dyDescent="0.25">
      <c r="B64" s="77"/>
      <c r="C64" s="140"/>
      <c r="D64" s="140"/>
      <c r="E64" s="78"/>
    </row>
    <row r="65" spans="2:7" x14ac:dyDescent="0.25">
      <c r="B65" s="77"/>
      <c r="C65" s="140"/>
      <c r="D65" s="140"/>
      <c r="E65" s="78"/>
    </row>
    <row r="66" spans="2:7" ht="15.75" thickBot="1" x14ac:dyDescent="0.3">
      <c r="B66" s="40"/>
      <c r="C66" s="141"/>
      <c r="D66" s="141"/>
      <c r="E66" s="79"/>
    </row>
    <row r="68" spans="2:7" ht="16.5" x14ac:dyDescent="0.3">
      <c r="B68" s="135" t="s">
        <v>35</v>
      </c>
      <c r="C68" s="135"/>
      <c r="D68" s="135"/>
      <c r="E68" s="135"/>
      <c r="F68" s="135"/>
      <c r="G68" s="97"/>
    </row>
    <row r="69" spans="2:7" ht="16.5" x14ac:dyDescent="0.25">
      <c r="B69" s="138" t="s">
        <v>36</v>
      </c>
      <c r="C69" s="138"/>
      <c r="D69" s="138"/>
      <c r="E69" s="138"/>
      <c r="F69" s="138"/>
      <c r="G69" s="100"/>
    </row>
  </sheetData>
  <sheetProtection formatCells="0" formatColumns="0" formatRows="0" insertColumns="0" insertRows="0" insertHyperlinks="0" deleteColumns="0" deleteRows="0" sort="0" autoFilter="0" pivotTables="0"/>
  <mergeCells count="25">
    <mergeCell ref="B69:F69"/>
    <mergeCell ref="B53:E53"/>
    <mergeCell ref="C54:D54"/>
    <mergeCell ref="C55:D55"/>
    <mergeCell ref="C65:D65"/>
    <mergeCell ref="C66:D66"/>
    <mergeCell ref="B68:F68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B39:F39"/>
    <mergeCell ref="B11:I11"/>
    <mergeCell ref="G36:H36"/>
    <mergeCell ref="C2:E2"/>
    <mergeCell ref="C3:E3"/>
    <mergeCell ref="C4:E4"/>
    <mergeCell ref="C5:E5"/>
    <mergeCell ref="C6:E6"/>
    <mergeCell ref="D8:F9"/>
  </mergeCells>
  <pageMargins left="0.7" right="0.7" top="0.75" bottom="0.75" header="0.3" footer="0.3"/>
  <pageSetup paperSize="9" scale="4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49"/>
  <sheetViews>
    <sheetView zoomScale="90" zoomScaleNormal="90" workbookViewId="0">
      <selection activeCell="F41" sqref="F41"/>
    </sheetView>
  </sheetViews>
  <sheetFormatPr defaultRowHeight="15" x14ac:dyDescent="0.25"/>
  <cols>
    <col min="1" max="1" width="6.7109375" customWidth="1"/>
    <col min="2" max="2" width="21.42578125" bestFit="1" customWidth="1"/>
    <col min="3" max="3" width="32.85546875" bestFit="1" customWidth="1"/>
    <col min="4" max="4" width="23.140625" bestFit="1" customWidth="1"/>
    <col min="5" max="5" width="36.85546875" bestFit="1" customWidth="1"/>
    <col min="6" max="6" width="32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190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30" customHeight="1" x14ac:dyDescent="0.25">
      <c r="B13" s="72"/>
      <c r="C13" s="26" t="s">
        <v>191</v>
      </c>
      <c r="D13" s="73"/>
      <c r="E13" s="102">
        <v>1300</v>
      </c>
      <c r="F13" s="74"/>
      <c r="G13" s="75"/>
      <c r="H13" s="47" t="e">
        <f>G13/D13</f>
        <v>#DIV/0!</v>
      </c>
      <c r="I13" s="63">
        <f>F13*G13</f>
        <v>0</v>
      </c>
    </row>
    <row r="14" spans="2:9" ht="30" customHeight="1" x14ac:dyDescent="0.25">
      <c r="B14" s="72"/>
      <c r="C14" s="26" t="s">
        <v>192</v>
      </c>
      <c r="D14" s="73"/>
      <c r="E14" s="113">
        <v>1000</v>
      </c>
      <c r="F14" s="74"/>
      <c r="G14" s="75"/>
      <c r="H14" s="47" t="e">
        <f t="shared" ref="H14:H18" si="0">G14/D14</f>
        <v>#DIV/0!</v>
      </c>
      <c r="I14" s="63">
        <f t="shared" ref="I14" si="1">F14*G14</f>
        <v>0</v>
      </c>
    </row>
    <row r="15" spans="2:9" ht="30" customHeight="1" x14ac:dyDescent="0.25">
      <c r="B15" s="72"/>
      <c r="C15" s="26" t="s">
        <v>193</v>
      </c>
      <c r="D15" s="73"/>
      <c r="E15" s="113">
        <v>3000</v>
      </c>
      <c r="F15" s="74"/>
      <c r="G15" s="75"/>
      <c r="H15" s="47" t="e">
        <f t="shared" si="0"/>
        <v>#DIV/0!</v>
      </c>
      <c r="I15" s="63">
        <f>F15*G15</f>
        <v>0</v>
      </c>
    </row>
    <row r="16" spans="2:9" ht="30" customHeight="1" x14ac:dyDescent="0.25">
      <c r="B16" s="72"/>
      <c r="C16" s="26" t="s">
        <v>194</v>
      </c>
      <c r="D16" s="73"/>
      <c r="E16" s="113">
        <v>3000</v>
      </c>
      <c r="F16" s="74"/>
      <c r="G16" s="75"/>
      <c r="H16" s="47" t="e">
        <f t="shared" si="0"/>
        <v>#DIV/0!</v>
      </c>
      <c r="I16" s="63">
        <f>F16*G16</f>
        <v>0</v>
      </c>
    </row>
    <row r="17" spans="1:9" ht="30" customHeight="1" x14ac:dyDescent="0.25">
      <c r="B17" s="72"/>
      <c r="C17" s="26" t="s">
        <v>195</v>
      </c>
      <c r="D17" s="73"/>
      <c r="E17" s="113">
        <v>1000</v>
      </c>
      <c r="F17" s="74"/>
      <c r="G17" s="75"/>
      <c r="H17" s="47" t="e">
        <f t="shared" si="0"/>
        <v>#DIV/0!</v>
      </c>
      <c r="I17" s="63">
        <f t="shared" ref="I17:I18" si="2">F17*G17</f>
        <v>0</v>
      </c>
    </row>
    <row r="18" spans="1:9" ht="30" customHeight="1" thickBot="1" x14ac:dyDescent="0.3">
      <c r="B18" s="37"/>
      <c r="C18" s="28" t="s">
        <v>196</v>
      </c>
      <c r="D18" s="38"/>
      <c r="E18" s="114">
        <v>500</v>
      </c>
      <c r="F18" s="76"/>
      <c r="G18" s="39"/>
      <c r="H18" s="48" t="e">
        <f t="shared" si="0"/>
        <v>#DIV/0!</v>
      </c>
      <c r="I18" s="64">
        <f t="shared" si="2"/>
        <v>0</v>
      </c>
    </row>
    <row r="19" spans="1:9" ht="32.25" customHeight="1" thickBot="1" x14ac:dyDescent="0.3">
      <c r="B19" s="2"/>
      <c r="C19" s="2"/>
      <c r="D19" s="2"/>
      <c r="E19" s="2"/>
      <c r="F19" s="2"/>
      <c r="G19" s="151" t="s">
        <v>19</v>
      </c>
      <c r="H19" s="152"/>
      <c r="I19" s="65">
        <f>SUM(I13:I18)</f>
        <v>0</v>
      </c>
    </row>
    <row r="20" spans="1:9" ht="21" customHeight="1" thickBot="1" x14ac:dyDescent="0.3">
      <c r="B20" s="2"/>
      <c r="C20" s="2"/>
      <c r="D20" s="2"/>
      <c r="E20" s="2"/>
      <c r="F20" s="2"/>
      <c r="G20" s="2"/>
      <c r="H20" s="2"/>
      <c r="I20" s="2"/>
    </row>
    <row r="21" spans="1:9" ht="18.75" customHeight="1" thickBot="1" x14ac:dyDescent="0.3">
      <c r="B21" s="153" t="s">
        <v>4</v>
      </c>
      <c r="C21" s="154"/>
      <c r="D21" s="154"/>
      <c r="E21" s="154"/>
      <c r="F21" s="155"/>
    </row>
    <row r="22" spans="1:9" ht="30" customHeight="1" x14ac:dyDescent="0.25">
      <c r="A22" s="1"/>
      <c r="B22" s="7" t="s">
        <v>24</v>
      </c>
      <c r="C22" s="8" t="s">
        <v>2</v>
      </c>
      <c r="D22" s="8" t="s">
        <v>25</v>
      </c>
      <c r="E22" s="8" t="s">
        <v>26</v>
      </c>
      <c r="F22" s="9" t="s">
        <v>3</v>
      </c>
    </row>
    <row r="23" spans="1:9" ht="21" customHeight="1" thickBot="1" x14ac:dyDescent="0.3">
      <c r="A23" s="1"/>
      <c r="B23" s="82"/>
      <c r="C23" s="82"/>
      <c r="D23" s="82"/>
      <c r="E23" s="82"/>
      <c r="F23" s="15">
        <f>B23*D23+B23*E23</f>
        <v>0</v>
      </c>
    </row>
    <row r="24" spans="1:9" ht="21" customHeight="1" thickBot="1" x14ac:dyDescent="0.3">
      <c r="A24" s="1"/>
      <c r="B24" s="82"/>
      <c r="C24" s="82"/>
      <c r="D24" s="82"/>
      <c r="E24" s="82"/>
      <c r="F24" s="15">
        <f t="shared" ref="F24:F25" si="3">B24*D24+B24*E24</f>
        <v>0</v>
      </c>
    </row>
    <row r="25" spans="1:9" ht="21" customHeight="1" thickBot="1" x14ac:dyDescent="0.3">
      <c r="A25" s="1"/>
      <c r="B25" s="82"/>
      <c r="C25" s="82"/>
      <c r="D25" s="82"/>
      <c r="E25" s="82"/>
      <c r="F25" s="15">
        <f t="shared" si="3"/>
        <v>0</v>
      </c>
    </row>
    <row r="26" spans="1:9" ht="21" customHeight="1" thickBot="1" x14ac:dyDescent="0.3">
      <c r="A26" s="1"/>
      <c r="B26" s="82"/>
      <c r="C26" s="82"/>
      <c r="D26" s="82"/>
      <c r="E26" s="82"/>
      <c r="F26" s="15">
        <f>B26*D26+B26*E26</f>
        <v>0</v>
      </c>
    </row>
    <row r="27" spans="1:9" ht="21" customHeight="1" thickBot="1" x14ac:dyDescent="0.3">
      <c r="B27" s="40"/>
      <c r="C27" s="41"/>
      <c r="D27" s="42"/>
      <c r="E27" s="42"/>
      <c r="F27" s="15">
        <f>B27*D27+B27*E27</f>
        <v>0</v>
      </c>
    </row>
    <row r="28" spans="1:9" ht="17.25" customHeight="1" x14ac:dyDescent="0.25">
      <c r="B28" s="1"/>
      <c r="C28" s="1"/>
      <c r="D28" s="1"/>
      <c r="E28" s="1"/>
      <c r="F28" s="1"/>
    </row>
    <row r="29" spans="1:9" ht="42" customHeight="1" x14ac:dyDescent="0.25">
      <c r="B29" s="10" t="s">
        <v>8</v>
      </c>
      <c r="C29" s="11" t="s">
        <v>12</v>
      </c>
      <c r="D29" s="10" t="s">
        <v>10</v>
      </c>
    </row>
    <row r="30" spans="1:9" x14ac:dyDescent="0.25">
      <c r="B30" s="16">
        <f>85000*5</f>
        <v>425000</v>
      </c>
      <c r="C30" s="16">
        <f>(F27+I19+F23+F26+F24+F25)*5</f>
        <v>0</v>
      </c>
      <c r="D30" s="5">
        <f>1-C30/B30</f>
        <v>1</v>
      </c>
    </row>
    <row r="32" spans="1:9" ht="15.75" thickBot="1" x14ac:dyDescent="0.3"/>
    <row r="33" spans="2:7" x14ac:dyDescent="0.25">
      <c r="B33" s="156" t="s">
        <v>475</v>
      </c>
      <c r="C33" s="157"/>
      <c r="D33" s="157"/>
      <c r="E33" s="158"/>
    </row>
    <row r="34" spans="2:7" x14ac:dyDescent="0.25">
      <c r="B34" s="44" t="s">
        <v>27</v>
      </c>
      <c r="C34" s="139" t="s">
        <v>28</v>
      </c>
      <c r="D34" s="139"/>
      <c r="E34" s="45" t="s">
        <v>29</v>
      </c>
    </row>
    <row r="35" spans="2:7" x14ac:dyDescent="0.25">
      <c r="B35" s="77"/>
      <c r="C35" s="140"/>
      <c r="D35" s="140"/>
      <c r="E35" s="78"/>
    </row>
    <row r="36" spans="2:7" x14ac:dyDescent="0.25">
      <c r="B36" s="77"/>
      <c r="C36" s="140"/>
      <c r="D36" s="140"/>
      <c r="E36" s="78"/>
    </row>
    <row r="37" spans="2:7" x14ac:dyDescent="0.25">
      <c r="B37" s="77"/>
      <c r="C37" s="140"/>
      <c r="D37" s="140"/>
      <c r="E37" s="78"/>
    </row>
    <row r="38" spans="2:7" x14ac:dyDescent="0.25">
      <c r="B38" s="77"/>
      <c r="C38" s="140"/>
      <c r="D38" s="140"/>
      <c r="E38" s="78"/>
    </row>
    <row r="39" spans="2:7" x14ac:dyDescent="0.25">
      <c r="B39" s="77"/>
      <c r="C39" s="140"/>
      <c r="D39" s="140"/>
      <c r="E39" s="78"/>
    </row>
    <row r="40" spans="2:7" x14ac:dyDescent="0.25">
      <c r="B40" s="77"/>
      <c r="C40" s="140"/>
      <c r="D40" s="140"/>
      <c r="E40" s="78"/>
    </row>
    <row r="41" spans="2:7" x14ac:dyDescent="0.25">
      <c r="B41" s="77"/>
      <c r="C41" s="140"/>
      <c r="D41" s="140"/>
      <c r="E41" s="78"/>
    </row>
    <row r="42" spans="2:7" x14ac:dyDescent="0.25">
      <c r="B42" s="77"/>
      <c r="C42" s="140"/>
      <c r="D42" s="140"/>
      <c r="E42" s="78"/>
    </row>
    <row r="43" spans="2:7" x14ac:dyDescent="0.25">
      <c r="B43" s="77"/>
      <c r="C43" s="140"/>
      <c r="D43" s="140"/>
      <c r="E43" s="78"/>
    </row>
    <row r="44" spans="2:7" x14ac:dyDescent="0.25">
      <c r="B44" s="77"/>
      <c r="C44" s="140"/>
      <c r="D44" s="140"/>
      <c r="E44" s="78"/>
    </row>
    <row r="45" spans="2:7" x14ac:dyDescent="0.25">
      <c r="B45" s="77"/>
      <c r="C45" s="140"/>
      <c r="D45" s="140"/>
      <c r="E45" s="78"/>
    </row>
    <row r="46" spans="2:7" ht="15.75" thickBot="1" x14ac:dyDescent="0.3">
      <c r="B46" s="40"/>
      <c r="C46" s="141"/>
      <c r="D46" s="141"/>
      <c r="E46" s="79"/>
    </row>
    <row r="48" spans="2:7" ht="16.5" x14ac:dyDescent="0.3">
      <c r="B48" s="135" t="s">
        <v>35</v>
      </c>
      <c r="C48" s="135"/>
      <c r="D48" s="135"/>
      <c r="E48" s="135"/>
      <c r="F48" s="135"/>
      <c r="G48" s="97"/>
    </row>
    <row r="49" spans="2:7" ht="16.5" x14ac:dyDescent="0.25">
      <c r="B49" s="138" t="s">
        <v>36</v>
      </c>
      <c r="C49" s="138"/>
      <c r="D49" s="138"/>
      <c r="E49" s="138"/>
      <c r="F49" s="138"/>
      <c r="G49" s="100"/>
    </row>
  </sheetData>
  <sheetProtection formatCells="0" formatColumns="0" formatRows="0" insertColumns="0" insertRows="0" insertHyperlinks="0" deleteColumns="0" deleteRows="0" sort="0" autoFilter="0" pivotTables="0"/>
  <mergeCells count="25">
    <mergeCell ref="D8:F9"/>
    <mergeCell ref="B33:E33"/>
    <mergeCell ref="C34:D34"/>
    <mergeCell ref="C35:D35"/>
    <mergeCell ref="C45:D45"/>
    <mergeCell ref="C2:E2"/>
    <mergeCell ref="C3:E3"/>
    <mergeCell ref="C4:E4"/>
    <mergeCell ref="C5:E5"/>
    <mergeCell ref="C6:E6"/>
    <mergeCell ref="B48:F48"/>
    <mergeCell ref="B49:F49"/>
    <mergeCell ref="C46:D46"/>
    <mergeCell ref="B11:I11"/>
    <mergeCell ref="G19:H19"/>
    <mergeCell ref="B21:F21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</mergeCells>
  <pageMargins left="0.7" right="0.7" top="0.75" bottom="0.75" header="0.3" footer="0.3"/>
  <pageSetup paperSize="9" scale="4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71"/>
  <sheetViews>
    <sheetView zoomScale="90" zoomScaleNormal="90" workbookViewId="0">
      <selection activeCell="H58" sqref="H58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197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7" customHeight="1" x14ac:dyDescent="0.25">
      <c r="B13" s="72"/>
      <c r="C13" s="96" t="s">
        <v>198</v>
      </c>
      <c r="D13" s="73"/>
      <c r="E13" s="102">
        <v>1500</v>
      </c>
      <c r="F13" s="74"/>
      <c r="G13" s="75"/>
      <c r="H13" s="47" t="e">
        <f>G13/D13</f>
        <v>#DIV/0!</v>
      </c>
      <c r="I13" s="63">
        <f>F13*G13</f>
        <v>0</v>
      </c>
    </row>
    <row r="14" spans="2:9" ht="27" customHeight="1" x14ac:dyDescent="0.25">
      <c r="B14" s="72"/>
      <c r="C14" s="96" t="s">
        <v>199</v>
      </c>
      <c r="D14" s="73"/>
      <c r="E14" s="113">
        <v>1500</v>
      </c>
      <c r="F14" s="74"/>
      <c r="G14" s="75"/>
      <c r="H14" s="47" t="e">
        <f t="shared" ref="H14:H37" si="0">G14/D14</f>
        <v>#DIV/0!</v>
      </c>
      <c r="I14" s="63">
        <f t="shared" ref="I14" si="1">F14*G14</f>
        <v>0</v>
      </c>
    </row>
    <row r="15" spans="2:9" ht="27" customHeight="1" x14ac:dyDescent="0.25">
      <c r="B15" s="72"/>
      <c r="C15" s="96" t="s">
        <v>200</v>
      </c>
      <c r="D15" s="73"/>
      <c r="E15" s="113">
        <v>500</v>
      </c>
      <c r="F15" s="74"/>
      <c r="G15" s="75"/>
      <c r="H15" s="47" t="e">
        <f t="shared" si="0"/>
        <v>#DIV/0!</v>
      </c>
      <c r="I15" s="63">
        <f>F15*G15</f>
        <v>0</v>
      </c>
    </row>
    <row r="16" spans="2:9" ht="27" customHeight="1" x14ac:dyDescent="0.25">
      <c r="B16" s="72"/>
      <c r="C16" s="96" t="s">
        <v>201</v>
      </c>
      <c r="D16" s="73"/>
      <c r="E16" s="113">
        <v>1500</v>
      </c>
      <c r="F16" s="74"/>
      <c r="G16" s="75"/>
      <c r="H16" s="47" t="e">
        <f t="shared" si="0"/>
        <v>#DIV/0!</v>
      </c>
      <c r="I16" s="63">
        <f t="shared" ref="I16:I37" si="2">F16*G16</f>
        <v>0</v>
      </c>
    </row>
    <row r="17" spans="2:9" ht="27" customHeight="1" x14ac:dyDescent="0.25">
      <c r="B17" s="72"/>
      <c r="C17" s="96" t="s">
        <v>202</v>
      </c>
      <c r="D17" s="73"/>
      <c r="E17" s="113">
        <v>100</v>
      </c>
      <c r="F17" s="74"/>
      <c r="G17" s="75"/>
      <c r="H17" s="47" t="e">
        <f t="shared" si="0"/>
        <v>#DIV/0!</v>
      </c>
      <c r="I17" s="63">
        <f t="shared" si="2"/>
        <v>0</v>
      </c>
    </row>
    <row r="18" spans="2:9" ht="27" customHeight="1" x14ac:dyDescent="0.25">
      <c r="B18" s="72"/>
      <c r="C18" s="96" t="s">
        <v>203</v>
      </c>
      <c r="D18" s="73"/>
      <c r="E18" s="102">
        <v>100</v>
      </c>
      <c r="F18" s="74"/>
      <c r="G18" s="75"/>
      <c r="H18" s="47" t="e">
        <f t="shared" si="0"/>
        <v>#DIV/0!</v>
      </c>
      <c r="I18" s="63">
        <f t="shared" si="2"/>
        <v>0</v>
      </c>
    </row>
    <row r="19" spans="2:9" ht="27" customHeight="1" x14ac:dyDescent="0.25">
      <c r="B19" s="72"/>
      <c r="C19" s="96" t="s">
        <v>204</v>
      </c>
      <c r="D19" s="73"/>
      <c r="E19" s="102">
        <v>100</v>
      </c>
      <c r="F19" s="74"/>
      <c r="G19" s="75"/>
      <c r="H19" s="47" t="e">
        <f t="shared" si="0"/>
        <v>#DIV/0!</v>
      </c>
      <c r="I19" s="63">
        <f t="shared" si="2"/>
        <v>0</v>
      </c>
    </row>
    <row r="20" spans="2:9" ht="27" customHeight="1" x14ac:dyDescent="0.25">
      <c r="B20" s="72"/>
      <c r="C20" s="96" t="s">
        <v>205</v>
      </c>
      <c r="D20" s="73"/>
      <c r="E20" s="102">
        <v>100</v>
      </c>
      <c r="F20" s="74"/>
      <c r="G20" s="75"/>
      <c r="H20" s="47" t="e">
        <f t="shared" si="0"/>
        <v>#DIV/0!</v>
      </c>
      <c r="I20" s="63">
        <f t="shared" si="2"/>
        <v>0</v>
      </c>
    </row>
    <row r="21" spans="2:9" ht="27" customHeight="1" x14ac:dyDescent="0.25">
      <c r="B21" s="72"/>
      <c r="C21" s="96" t="s">
        <v>206</v>
      </c>
      <c r="D21" s="73"/>
      <c r="E21" s="102">
        <v>500</v>
      </c>
      <c r="F21" s="74"/>
      <c r="G21" s="75"/>
      <c r="H21" s="47" t="e">
        <f t="shared" si="0"/>
        <v>#DIV/0!</v>
      </c>
      <c r="I21" s="63">
        <f t="shared" si="2"/>
        <v>0</v>
      </c>
    </row>
    <row r="22" spans="2:9" ht="27" customHeight="1" x14ac:dyDescent="0.25">
      <c r="B22" s="72"/>
      <c r="C22" s="96" t="s">
        <v>207</v>
      </c>
      <c r="D22" s="73"/>
      <c r="E22" s="102">
        <v>500</v>
      </c>
      <c r="F22" s="74"/>
      <c r="G22" s="75"/>
      <c r="H22" s="47" t="e">
        <f t="shared" si="0"/>
        <v>#DIV/0!</v>
      </c>
      <c r="I22" s="63">
        <f t="shared" si="2"/>
        <v>0</v>
      </c>
    </row>
    <row r="23" spans="2:9" ht="27" customHeight="1" x14ac:dyDescent="0.25">
      <c r="B23" s="72"/>
      <c r="C23" s="96" t="s">
        <v>208</v>
      </c>
      <c r="D23" s="73"/>
      <c r="E23" s="102">
        <v>500</v>
      </c>
      <c r="F23" s="74"/>
      <c r="G23" s="75"/>
      <c r="H23" s="47" t="e">
        <f t="shared" si="0"/>
        <v>#DIV/0!</v>
      </c>
      <c r="I23" s="63">
        <f t="shared" si="2"/>
        <v>0</v>
      </c>
    </row>
    <row r="24" spans="2:9" ht="27" customHeight="1" x14ac:dyDescent="0.25">
      <c r="B24" s="72"/>
      <c r="C24" s="96" t="s">
        <v>209</v>
      </c>
      <c r="D24" s="73"/>
      <c r="E24" s="102">
        <v>500</v>
      </c>
      <c r="F24" s="74"/>
      <c r="G24" s="75"/>
      <c r="H24" s="47" t="e">
        <f t="shared" si="0"/>
        <v>#DIV/0!</v>
      </c>
      <c r="I24" s="63">
        <f t="shared" si="2"/>
        <v>0</v>
      </c>
    </row>
    <row r="25" spans="2:9" ht="27" customHeight="1" x14ac:dyDescent="0.25">
      <c r="B25" s="72"/>
      <c r="C25" s="96" t="s">
        <v>210</v>
      </c>
      <c r="D25" s="73"/>
      <c r="E25" s="102">
        <v>1000</v>
      </c>
      <c r="F25" s="74"/>
      <c r="G25" s="75"/>
      <c r="H25" s="47" t="e">
        <f t="shared" si="0"/>
        <v>#DIV/0!</v>
      </c>
      <c r="I25" s="63">
        <f t="shared" si="2"/>
        <v>0</v>
      </c>
    </row>
    <row r="26" spans="2:9" ht="27" customHeight="1" x14ac:dyDescent="0.25">
      <c r="B26" s="72"/>
      <c r="C26" s="96" t="s">
        <v>211</v>
      </c>
      <c r="D26" s="73"/>
      <c r="E26" s="102">
        <v>1000</v>
      </c>
      <c r="F26" s="74"/>
      <c r="G26" s="75"/>
      <c r="H26" s="47" t="e">
        <f t="shared" si="0"/>
        <v>#DIV/0!</v>
      </c>
      <c r="I26" s="63">
        <f t="shared" si="2"/>
        <v>0</v>
      </c>
    </row>
    <row r="27" spans="2:9" ht="27" customHeight="1" x14ac:dyDescent="0.25">
      <c r="B27" s="72"/>
      <c r="C27" s="96" t="s">
        <v>212</v>
      </c>
      <c r="D27" s="73"/>
      <c r="E27" s="102">
        <v>500</v>
      </c>
      <c r="F27" s="74"/>
      <c r="G27" s="75"/>
      <c r="H27" s="47" t="e">
        <f t="shared" si="0"/>
        <v>#DIV/0!</v>
      </c>
      <c r="I27" s="63">
        <f t="shared" si="2"/>
        <v>0</v>
      </c>
    </row>
    <row r="28" spans="2:9" ht="27" customHeight="1" x14ac:dyDescent="0.25">
      <c r="B28" s="72"/>
      <c r="C28" s="96" t="s">
        <v>213</v>
      </c>
      <c r="D28" s="73"/>
      <c r="E28" s="102">
        <v>300</v>
      </c>
      <c r="F28" s="74"/>
      <c r="G28" s="75"/>
      <c r="H28" s="47" t="e">
        <f t="shared" si="0"/>
        <v>#DIV/0!</v>
      </c>
      <c r="I28" s="63">
        <f t="shared" si="2"/>
        <v>0</v>
      </c>
    </row>
    <row r="29" spans="2:9" ht="27" customHeight="1" x14ac:dyDescent="0.25">
      <c r="B29" s="72"/>
      <c r="C29" s="96" t="s">
        <v>214</v>
      </c>
      <c r="D29" s="73"/>
      <c r="E29" s="102">
        <v>300</v>
      </c>
      <c r="F29" s="74"/>
      <c r="G29" s="75"/>
      <c r="H29" s="47" t="e">
        <f t="shared" si="0"/>
        <v>#DIV/0!</v>
      </c>
      <c r="I29" s="63">
        <f t="shared" si="2"/>
        <v>0</v>
      </c>
    </row>
    <row r="30" spans="2:9" ht="27" customHeight="1" x14ac:dyDescent="0.25">
      <c r="B30" s="72"/>
      <c r="C30" s="96" t="s">
        <v>215</v>
      </c>
      <c r="D30" s="73"/>
      <c r="E30" s="102">
        <v>2500</v>
      </c>
      <c r="F30" s="74"/>
      <c r="G30" s="75"/>
      <c r="H30" s="47" t="e">
        <f t="shared" si="0"/>
        <v>#DIV/0!</v>
      </c>
      <c r="I30" s="63">
        <f t="shared" si="2"/>
        <v>0</v>
      </c>
    </row>
    <row r="31" spans="2:9" ht="27" customHeight="1" x14ac:dyDescent="0.25">
      <c r="B31" s="72"/>
      <c r="C31" s="96" t="s">
        <v>216</v>
      </c>
      <c r="D31" s="73"/>
      <c r="E31" s="102">
        <v>1500</v>
      </c>
      <c r="F31" s="74"/>
      <c r="G31" s="75"/>
      <c r="H31" s="47" t="e">
        <f t="shared" si="0"/>
        <v>#DIV/0!</v>
      </c>
      <c r="I31" s="63">
        <f t="shared" si="2"/>
        <v>0</v>
      </c>
    </row>
    <row r="32" spans="2:9" ht="27" customHeight="1" x14ac:dyDescent="0.25">
      <c r="B32" s="72"/>
      <c r="C32" s="96" t="s">
        <v>217</v>
      </c>
      <c r="D32" s="73"/>
      <c r="E32" s="102">
        <v>200</v>
      </c>
      <c r="F32" s="74"/>
      <c r="G32" s="75"/>
      <c r="H32" s="47" t="e">
        <f t="shared" si="0"/>
        <v>#DIV/0!</v>
      </c>
      <c r="I32" s="63">
        <f t="shared" si="2"/>
        <v>0</v>
      </c>
    </row>
    <row r="33" spans="1:9" ht="27" customHeight="1" x14ac:dyDescent="0.25">
      <c r="B33" s="72"/>
      <c r="C33" s="96" t="s">
        <v>218</v>
      </c>
      <c r="D33" s="73"/>
      <c r="E33" s="102">
        <v>200</v>
      </c>
      <c r="F33" s="74"/>
      <c r="G33" s="75"/>
      <c r="H33" s="47" t="e">
        <f t="shared" si="0"/>
        <v>#DIV/0!</v>
      </c>
      <c r="I33" s="63">
        <f t="shared" si="2"/>
        <v>0</v>
      </c>
    </row>
    <row r="34" spans="1:9" ht="27" customHeight="1" x14ac:dyDescent="0.25">
      <c r="B34" s="72"/>
      <c r="C34" s="96" t="s">
        <v>219</v>
      </c>
      <c r="D34" s="73"/>
      <c r="E34" s="102">
        <v>100</v>
      </c>
      <c r="F34" s="74"/>
      <c r="G34" s="75"/>
      <c r="H34" s="47" t="e">
        <f t="shared" si="0"/>
        <v>#DIV/0!</v>
      </c>
      <c r="I34" s="63">
        <f t="shared" si="2"/>
        <v>0</v>
      </c>
    </row>
    <row r="35" spans="1:9" ht="27" customHeight="1" x14ac:dyDescent="0.25">
      <c r="B35" s="72"/>
      <c r="C35" s="96" t="s">
        <v>220</v>
      </c>
      <c r="D35" s="73"/>
      <c r="E35" s="102">
        <v>300</v>
      </c>
      <c r="F35" s="74"/>
      <c r="G35" s="75"/>
      <c r="H35" s="47" t="e">
        <f t="shared" si="0"/>
        <v>#DIV/0!</v>
      </c>
      <c r="I35" s="63">
        <f t="shared" si="2"/>
        <v>0</v>
      </c>
    </row>
    <row r="36" spans="1:9" ht="27" customHeight="1" x14ac:dyDescent="0.25">
      <c r="B36" s="72"/>
      <c r="C36" s="96" t="s">
        <v>221</v>
      </c>
      <c r="D36" s="73"/>
      <c r="E36" s="102">
        <v>400</v>
      </c>
      <c r="F36" s="74"/>
      <c r="G36" s="75"/>
      <c r="H36" s="47" t="e">
        <f t="shared" si="0"/>
        <v>#DIV/0!</v>
      </c>
      <c r="I36" s="63">
        <f t="shared" si="2"/>
        <v>0</v>
      </c>
    </row>
    <row r="37" spans="1:9" ht="27" customHeight="1" thickBot="1" x14ac:dyDescent="0.3">
      <c r="B37" s="72"/>
      <c r="C37" s="96" t="s">
        <v>222</v>
      </c>
      <c r="D37" s="73"/>
      <c r="E37" s="102">
        <v>500</v>
      </c>
      <c r="F37" s="74"/>
      <c r="G37" s="75"/>
      <c r="H37" s="47" t="e">
        <f t="shared" si="0"/>
        <v>#DIV/0!</v>
      </c>
      <c r="I37" s="63">
        <f t="shared" si="2"/>
        <v>0</v>
      </c>
    </row>
    <row r="38" spans="1:9" ht="32.25" customHeight="1" thickBot="1" x14ac:dyDescent="0.3">
      <c r="B38" s="2"/>
      <c r="D38" s="2"/>
      <c r="E38" s="2"/>
      <c r="F38" s="2"/>
      <c r="G38" s="151" t="s">
        <v>19</v>
      </c>
      <c r="H38" s="152"/>
      <c r="I38" s="65">
        <f>SUM(I13:I37)</f>
        <v>0</v>
      </c>
    </row>
    <row r="39" spans="1:9" ht="32.25" customHeight="1" x14ac:dyDescent="0.25">
      <c r="B39" s="2"/>
      <c r="D39" s="2"/>
      <c r="E39" s="2"/>
      <c r="F39" s="2"/>
      <c r="G39" s="2"/>
      <c r="H39" s="2"/>
      <c r="I39" s="2"/>
    </row>
    <row r="40" spans="1:9" ht="32.25" customHeight="1" thickBot="1" x14ac:dyDescent="0.3">
      <c r="B40" s="2"/>
      <c r="D40" s="2"/>
      <c r="E40" s="2"/>
      <c r="F40" s="2"/>
      <c r="G40" s="2"/>
      <c r="H40" s="2"/>
      <c r="I40" s="2"/>
    </row>
    <row r="41" spans="1:9" ht="15.75" thickBot="1" x14ac:dyDescent="0.3">
      <c r="B41" s="153" t="s">
        <v>4</v>
      </c>
      <c r="C41" s="154"/>
      <c r="D41" s="154"/>
      <c r="E41" s="154"/>
      <c r="F41" s="155"/>
    </row>
    <row r="42" spans="1:9" ht="30" customHeight="1" x14ac:dyDescent="0.25">
      <c r="A42" s="1"/>
      <c r="B42" s="7" t="s">
        <v>24</v>
      </c>
      <c r="C42" s="8" t="s">
        <v>2</v>
      </c>
      <c r="D42" s="8" t="s">
        <v>25</v>
      </c>
      <c r="E42" s="8" t="s">
        <v>26</v>
      </c>
      <c r="F42" s="9" t="s">
        <v>3</v>
      </c>
    </row>
    <row r="43" spans="1:9" ht="21" customHeight="1" thickBot="1" x14ac:dyDescent="0.3">
      <c r="A43" s="1"/>
      <c r="B43" s="80"/>
      <c r="C43" s="82"/>
      <c r="D43" s="82"/>
      <c r="E43" s="82"/>
      <c r="F43" s="15">
        <f t="shared" ref="F43:F46" si="3">B43*D43+B43*E43</f>
        <v>0</v>
      </c>
    </row>
    <row r="44" spans="1:9" ht="21" customHeight="1" thickBot="1" x14ac:dyDescent="0.3">
      <c r="A44" s="1"/>
      <c r="B44" s="80"/>
      <c r="C44" s="82"/>
      <c r="D44" s="82"/>
      <c r="E44" s="82"/>
      <c r="F44" s="15">
        <f t="shared" si="3"/>
        <v>0</v>
      </c>
    </row>
    <row r="45" spans="1:9" ht="21" customHeight="1" thickBot="1" x14ac:dyDescent="0.3">
      <c r="A45" s="1"/>
      <c r="B45" s="80"/>
      <c r="C45" s="82"/>
      <c r="D45" s="82"/>
      <c r="E45" s="82"/>
      <c r="F45" s="15">
        <f t="shared" si="3"/>
        <v>0</v>
      </c>
    </row>
    <row r="46" spans="1:9" ht="21" customHeight="1" thickBot="1" x14ac:dyDescent="0.3">
      <c r="A46" s="1"/>
      <c r="B46" s="80"/>
      <c r="C46" s="82"/>
      <c r="D46" s="82"/>
      <c r="E46" s="82"/>
      <c r="F46" s="15">
        <f t="shared" si="3"/>
        <v>0</v>
      </c>
    </row>
    <row r="47" spans="1:9" ht="21" customHeight="1" thickBot="1" x14ac:dyDescent="0.3">
      <c r="B47" s="40"/>
      <c r="C47" s="41"/>
      <c r="D47" s="42"/>
      <c r="E47" s="93"/>
      <c r="F47" s="23">
        <f>B47*D47+B47*E47</f>
        <v>0</v>
      </c>
    </row>
    <row r="48" spans="1:9" ht="17.25" customHeight="1" thickBot="1" x14ac:dyDescent="0.3">
      <c r="B48" s="1"/>
      <c r="C48" s="1"/>
      <c r="D48" s="1"/>
      <c r="E48" s="94" t="s">
        <v>9</v>
      </c>
      <c r="F48" s="92">
        <f>SUM(F43:F47)</f>
        <v>0</v>
      </c>
    </row>
    <row r="49" spans="2:6" ht="17.25" customHeight="1" x14ac:dyDescent="0.25">
      <c r="B49" s="1"/>
      <c r="C49" s="1"/>
      <c r="D49" s="1"/>
      <c r="E49" s="1"/>
      <c r="F49" s="33"/>
    </row>
    <row r="50" spans="2:6" ht="17.25" customHeight="1" thickBot="1" x14ac:dyDescent="0.3">
      <c r="B50" s="1"/>
      <c r="C50" s="1"/>
      <c r="D50" s="1"/>
      <c r="E50" s="1"/>
      <c r="F50" s="33"/>
    </row>
    <row r="51" spans="2:6" ht="42" customHeight="1" x14ac:dyDescent="0.25">
      <c r="B51" s="58" t="s">
        <v>8</v>
      </c>
      <c r="C51" s="59" t="s">
        <v>12</v>
      </c>
      <c r="D51" s="60" t="s">
        <v>10</v>
      </c>
    </row>
    <row r="52" spans="2:6" ht="15.75" thickBot="1" x14ac:dyDescent="0.3">
      <c r="B52" s="71">
        <f>50000*5</f>
        <v>250000</v>
      </c>
      <c r="C52" s="14">
        <f>(F48+I38)*5</f>
        <v>0</v>
      </c>
      <c r="D52" s="62">
        <f>1-C52/B52</f>
        <v>1</v>
      </c>
    </row>
    <row r="54" spans="2:6" ht="15.75" thickBot="1" x14ac:dyDescent="0.3"/>
    <row r="55" spans="2:6" x14ac:dyDescent="0.25">
      <c r="B55" s="156" t="s">
        <v>475</v>
      </c>
      <c r="C55" s="157"/>
      <c r="D55" s="157"/>
      <c r="E55" s="158"/>
    </row>
    <row r="56" spans="2:6" x14ac:dyDescent="0.25">
      <c r="B56" s="44" t="s">
        <v>27</v>
      </c>
      <c r="C56" s="139" t="s">
        <v>28</v>
      </c>
      <c r="D56" s="139"/>
      <c r="E56" s="45" t="s">
        <v>29</v>
      </c>
    </row>
    <row r="57" spans="2:6" x14ac:dyDescent="0.25">
      <c r="B57" s="77"/>
      <c r="C57" s="140"/>
      <c r="D57" s="140"/>
      <c r="E57" s="78"/>
    </row>
    <row r="58" spans="2:6" x14ac:dyDescent="0.25">
      <c r="B58" s="77"/>
      <c r="C58" s="140"/>
      <c r="D58" s="140"/>
      <c r="E58" s="78"/>
    </row>
    <row r="59" spans="2:6" x14ac:dyDescent="0.25">
      <c r="B59" s="77"/>
      <c r="C59" s="140"/>
      <c r="D59" s="140"/>
      <c r="E59" s="78"/>
    </row>
    <row r="60" spans="2:6" x14ac:dyDescent="0.25">
      <c r="B60" s="77"/>
      <c r="C60" s="140"/>
      <c r="D60" s="140"/>
      <c r="E60" s="78"/>
    </row>
    <row r="61" spans="2:6" x14ac:dyDescent="0.25">
      <c r="B61" s="77"/>
      <c r="C61" s="140"/>
      <c r="D61" s="140"/>
      <c r="E61" s="78"/>
    </row>
    <row r="62" spans="2:6" x14ac:dyDescent="0.25">
      <c r="B62" s="77"/>
      <c r="C62" s="140"/>
      <c r="D62" s="140"/>
      <c r="E62" s="78"/>
    </row>
    <row r="63" spans="2:6" x14ac:dyDescent="0.25">
      <c r="B63" s="77"/>
      <c r="C63" s="140"/>
      <c r="D63" s="140"/>
      <c r="E63" s="78"/>
    </row>
    <row r="64" spans="2:6" x14ac:dyDescent="0.25">
      <c r="B64" s="77"/>
      <c r="C64" s="140"/>
      <c r="D64" s="140"/>
      <c r="E64" s="78"/>
    </row>
    <row r="65" spans="2:7" x14ac:dyDescent="0.25">
      <c r="B65" s="77"/>
      <c r="C65" s="140"/>
      <c r="D65" s="140"/>
      <c r="E65" s="78"/>
    </row>
    <row r="66" spans="2:7" x14ac:dyDescent="0.25">
      <c r="B66" s="77"/>
      <c r="C66" s="140"/>
      <c r="D66" s="140"/>
      <c r="E66" s="78"/>
    </row>
    <row r="67" spans="2:7" x14ac:dyDescent="0.25">
      <c r="B67" s="77"/>
      <c r="C67" s="140"/>
      <c r="D67" s="140"/>
      <c r="E67" s="78"/>
    </row>
    <row r="68" spans="2:7" ht="15.75" thickBot="1" x14ac:dyDescent="0.3">
      <c r="B68" s="40"/>
      <c r="C68" s="141"/>
      <c r="D68" s="141"/>
      <c r="E68" s="79"/>
    </row>
    <row r="70" spans="2:7" ht="16.5" x14ac:dyDescent="0.3">
      <c r="B70" s="135" t="s">
        <v>35</v>
      </c>
      <c r="C70" s="135"/>
      <c r="D70" s="135"/>
      <c r="E70" s="135"/>
      <c r="F70" s="135"/>
      <c r="G70" s="97"/>
    </row>
    <row r="71" spans="2:7" ht="16.5" x14ac:dyDescent="0.25">
      <c r="B71" s="138" t="s">
        <v>36</v>
      </c>
      <c r="C71" s="138"/>
      <c r="D71" s="138"/>
      <c r="E71" s="138"/>
      <c r="F71" s="138"/>
      <c r="G71" s="100"/>
    </row>
  </sheetData>
  <sheetProtection formatCells="0" formatColumns="0" formatRows="0" insertColumns="0" insertRows="0" insertHyperlinks="0" deleteColumns="0" deleteRows="0" sort="0" autoFilter="0" pivotTables="0"/>
  <mergeCells count="25">
    <mergeCell ref="C67:D67"/>
    <mergeCell ref="C68:D68"/>
    <mergeCell ref="B70:F70"/>
    <mergeCell ref="B71:F71"/>
    <mergeCell ref="B11:I11"/>
    <mergeCell ref="G38:H38"/>
    <mergeCell ref="B41:F41"/>
    <mergeCell ref="B55:E55"/>
    <mergeCell ref="C56:D56"/>
    <mergeCell ref="C57:D57"/>
    <mergeCell ref="C62:D62"/>
    <mergeCell ref="C63:D63"/>
    <mergeCell ref="C64:D64"/>
    <mergeCell ref="C65:D65"/>
    <mergeCell ref="C66:D66"/>
    <mergeCell ref="C2:E2"/>
    <mergeCell ref="C3:E3"/>
    <mergeCell ref="C4:E4"/>
    <mergeCell ref="C5:E5"/>
    <mergeCell ref="C6:E6"/>
    <mergeCell ref="D8:F9"/>
    <mergeCell ref="C58:D58"/>
    <mergeCell ref="C59:D59"/>
    <mergeCell ref="C60:D60"/>
    <mergeCell ref="C61:D61"/>
  </mergeCells>
  <pageMargins left="0.7" right="0.7" top="0.75" bottom="0.75" header="0.3" footer="0.3"/>
  <pageSetup paperSize="9" scale="4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74"/>
  <sheetViews>
    <sheetView topLeftCell="A50" zoomScale="90" zoomScaleNormal="90" workbookViewId="0">
      <selection activeCell="B55" sqref="B55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223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190.5" customHeight="1" x14ac:dyDescent="0.25">
      <c r="B13" s="72"/>
      <c r="C13" s="96" t="s">
        <v>224</v>
      </c>
      <c r="D13" s="73"/>
      <c r="E13" s="102">
        <v>600</v>
      </c>
      <c r="F13" s="74"/>
      <c r="G13" s="75"/>
      <c r="H13" s="47" t="e">
        <f>G13/D13</f>
        <v>#DIV/0!</v>
      </c>
      <c r="I13" s="63">
        <f>F13*G13</f>
        <v>0</v>
      </c>
    </row>
    <row r="14" spans="2:9" ht="27" customHeight="1" x14ac:dyDescent="0.25">
      <c r="B14" s="72"/>
      <c r="C14" s="96" t="s">
        <v>225</v>
      </c>
      <c r="D14" s="73"/>
      <c r="E14" s="113">
        <v>100</v>
      </c>
      <c r="F14" s="74"/>
      <c r="G14" s="75"/>
      <c r="H14" s="47" t="e">
        <f t="shared" ref="H14:H40" si="0">G14/D14</f>
        <v>#DIV/0!</v>
      </c>
      <c r="I14" s="63">
        <f t="shared" ref="I14" si="1">F14*G14</f>
        <v>0</v>
      </c>
    </row>
    <row r="15" spans="2:9" ht="60" x14ac:dyDescent="0.25">
      <c r="B15" s="72"/>
      <c r="C15" s="96" t="s">
        <v>226</v>
      </c>
      <c r="D15" s="73"/>
      <c r="E15" s="113">
        <v>400</v>
      </c>
      <c r="F15" s="74"/>
      <c r="G15" s="75"/>
      <c r="H15" s="47" t="e">
        <f t="shared" si="0"/>
        <v>#DIV/0!</v>
      </c>
      <c r="I15" s="63">
        <f>F15*G15</f>
        <v>0</v>
      </c>
    </row>
    <row r="16" spans="2:9" ht="90" x14ac:dyDescent="0.25">
      <c r="B16" s="72"/>
      <c r="C16" s="96" t="s">
        <v>227</v>
      </c>
      <c r="D16" s="73"/>
      <c r="E16" s="113">
        <v>100</v>
      </c>
      <c r="F16" s="74"/>
      <c r="G16" s="75"/>
      <c r="H16" s="47" t="e">
        <f t="shared" si="0"/>
        <v>#DIV/0!</v>
      </c>
      <c r="I16" s="63">
        <f t="shared" ref="I16:I40" si="2">F16*G16</f>
        <v>0</v>
      </c>
    </row>
    <row r="17" spans="2:9" ht="27" customHeight="1" x14ac:dyDescent="0.25">
      <c r="B17" s="72"/>
      <c r="C17" s="96" t="s">
        <v>228</v>
      </c>
      <c r="D17" s="73"/>
      <c r="E17" s="113">
        <v>100</v>
      </c>
      <c r="F17" s="74"/>
      <c r="G17" s="75"/>
      <c r="H17" s="47" t="e">
        <f t="shared" si="0"/>
        <v>#DIV/0!</v>
      </c>
      <c r="I17" s="63">
        <f t="shared" si="2"/>
        <v>0</v>
      </c>
    </row>
    <row r="18" spans="2:9" ht="105" x14ac:dyDescent="0.25">
      <c r="B18" s="72"/>
      <c r="C18" s="96" t="s">
        <v>229</v>
      </c>
      <c r="D18" s="73"/>
      <c r="E18" s="102">
        <v>100</v>
      </c>
      <c r="F18" s="74"/>
      <c r="G18" s="75"/>
      <c r="H18" s="47" t="e">
        <f t="shared" si="0"/>
        <v>#DIV/0!</v>
      </c>
      <c r="I18" s="63">
        <f t="shared" si="2"/>
        <v>0</v>
      </c>
    </row>
    <row r="19" spans="2:9" ht="75" x14ac:dyDescent="0.25">
      <c r="B19" s="72"/>
      <c r="C19" s="96" t="s">
        <v>230</v>
      </c>
      <c r="D19" s="73"/>
      <c r="E19" s="102">
        <v>100</v>
      </c>
      <c r="F19" s="74"/>
      <c r="G19" s="75"/>
      <c r="H19" s="47" t="e">
        <f t="shared" si="0"/>
        <v>#DIV/0!</v>
      </c>
      <c r="I19" s="63">
        <f t="shared" si="2"/>
        <v>0</v>
      </c>
    </row>
    <row r="20" spans="2:9" ht="195" x14ac:dyDescent="0.25">
      <c r="B20" s="72"/>
      <c r="C20" s="96" t="s">
        <v>231</v>
      </c>
      <c r="D20" s="73"/>
      <c r="E20" s="102">
        <v>400</v>
      </c>
      <c r="F20" s="74"/>
      <c r="G20" s="75"/>
      <c r="H20" s="47" t="e">
        <f t="shared" si="0"/>
        <v>#DIV/0!</v>
      </c>
      <c r="I20" s="63">
        <f t="shared" si="2"/>
        <v>0</v>
      </c>
    </row>
    <row r="21" spans="2:9" ht="90" x14ac:dyDescent="0.25">
      <c r="B21" s="72"/>
      <c r="C21" s="96" t="s">
        <v>232</v>
      </c>
      <c r="D21" s="73"/>
      <c r="E21" s="102">
        <v>100</v>
      </c>
      <c r="F21" s="74"/>
      <c r="G21" s="75"/>
      <c r="H21" s="47" t="e">
        <f t="shared" si="0"/>
        <v>#DIV/0!</v>
      </c>
      <c r="I21" s="63">
        <f t="shared" si="2"/>
        <v>0</v>
      </c>
    </row>
    <row r="22" spans="2:9" ht="105" x14ac:dyDescent="0.25">
      <c r="B22" s="72"/>
      <c r="C22" s="96" t="s">
        <v>233</v>
      </c>
      <c r="D22" s="73"/>
      <c r="E22" s="102">
        <v>100</v>
      </c>
      <c r="F22" s="74"/>
      <c r="G22" s="75"/>
      <c r="H22" s="47" t="e">
        <f t="shared" si="0"/>
        <v>#DIV/0!</v>
      </c>
      <c r="I22" s="63">
        <f t="shared" si="2"/>
        <v>0</v>
      </c>
    </row>
    <row r="23" spans="2:9" ht="105" x14ac:dyDescent="0.25">
      <c r="B23" s="72"/>
      <c r="C23" s="96" t="s">
        <v>234</v>
      </c>
      <c r="D23" s="73"/>
      <c r="E23" s="102">
        <v>100</v>
      </c>
      <c r="F23" s="74"/>
      <c r="G23" s="75"/>
      <c r="H23" s="47" t="e">
        <f t="shared" si="0"/>
        <v>#DIV/0!</v>
      </c>
      <c r="I23" s="63">
        <f t="shared" si="2"/>
        <v>0</v>
      </c>
    </row>
    <row r="24" spans="2:9" ht="27" customHeight="1" x14ac:dyDescent="0.25">
      <c r="B24" s="72"/>
      <c r="C24" s="96" t="s">
        <v>235</v>
      </c>
      <c r="D24" s="73"/>
      <c r="E24" s="102">
        <v>100</v>
      </c>
      <c r="F24" s="74"/>
      <c r="G24" s="75"/>
      <c r="H24" s="47" t="e">
        <f t="shared" si="0"/>
        <v>#DIV/0!</v>
      </c>
      <c r="I24" s="63">
        <f t="shared" si="2"/>
        <v>0</v>
      </c>
    </row>
    <row r="25" spans="2:9" ht="27" customHeight="1" x14ac:dyDescent="0.25">
      <c r="B25" s="72"/>
      <c r="C25" s="96" t="s">
        <v>236</v>
      </c>
      <c r="D25" s="73"/>
      <c r="E25" s="102">
        <v>100</v>
      </c>
      <c r="F25" s="74"/>
      <c r="G25" s="75"/>
      <c r="H25" s="47" t="e">
        <f t="shared" si="0"/>
        <v>#DIV/0!</v>
      </c>
      <c r="I25" s="63">
        <f t="shared" si="2"/>
        <v>0</v>
      </c>
    </row>
    <row r="26" spans="2:9" ht="27" customHeight="1" x14ac:dyDescent="0.25">
      <c r="B26" s="72"/>
      <c r="C26" s="96" t="s">
        <v>237</v>
      </c>
      <c r="D26" s="73"/>
      <c r="E26" s="102">
        <v>100</v>
      </c>
      <c r="F26" s="74"/>
      <c r="G26" s="75"/>
      <c r="H26" s="47" t="e">
        <f t="shared" si="0"/>
        <v>#DIV/0!</v>
      </c>
      <c r="I26" s="63">
        <f t="shared" si="2"/>
        <v>0</v>
      </c>
    </row>
    <row r="27" spans="2:9" ht="27" customHeight="1" x14ac:dyDescent="0.25">
      <c r="B27" s="72"/>
      <c r="C27" s="96" t="s">
        <v>238</v>
      </c>
      <c r="D27" s="73"/>
      <c r="E27" s="102">
        <v>100</v>
      </c>
      <c r="F27" s="74"/>
      <c r="G27" s="75"/>
      <c r="H27" s="47" t="e">
        <f t="shared" si="0"/>
        <v>#DIV/0!</v>
      </c>
      <c r="I27" s="63">
        <f t="shared" si="2"/>
        <v>0</v>
      </c>
    </row>
    <row r="28" spans="2:9" ht="27" customHeight="1" x14ac:dyDescent="0.25">
      <c r="B28" s="72"/>
      <c r="C28" s="96" t="s">
        <v>239</v>
      </c>
      <c r="D28" s="73"/>
      <c r="E28" s="102">
        <v>100</v>
      </c>
      <c r="F28" s="74"/>
      <c r="G28" s="75"/>
      <c r="H28" s="47" t="e">
        <f t="shared" si="0"/>
        <v>#DIV/0!</v>
      </c>
      <c r="I28" s="63">
        <f t="shared" si="2"/>
        <v>0</v>
      </c>
    </row>
    <row r="29" spans="2:9" ht="27" customHeight="1" x14ac:dyDescent="0.25">
      <c r="B29" s="72"/>
      <c r="C29" s="96" t="s">
        <v>240</v>
      </c>
      <c r="D29" s="73"/>
      <c r="E29" s="102">
        <v>100</v>
      </c>
      <c r="F29" s="74"/>
      <c r="G29" s="75"/>
      <c r="H29" s="47" t="e">
        <f t="shared" si="0"/>
        <v>#DIV/0!</v>
      </c>
      <c r="I29" s="63">
        <f t="shared" si="2"/>
        <v>0</v>
      </c>
    </row>
    <row r="30" spans="2:9" ht="27" customHeight="1" x14ac:dyDescent="0.25">
      <c r="B30" s="72"/>
      <c r="C30" s="96" t="s">
        <v>241</v>
      </c>
      <c r="D30" s="73"/>
      <c r="E30" s="102">
        <v>100</v>
      </c>
      <c r="F30" s="74"/>
      <c r="G30" s="75"/>
      <c r="H30" s="47" t="e">
        <f t="shared" si="0"/>
        <v>#DIV/0!</v>
      </c>
      <c r="I30" s="63">
        <f t="shared" si="2"/>
        <v>0</v>
      </c>
    </row>
    <row r="31" spans="2:9" ht="150" x14ac:dyDescent="0.25">
      <c r="B31" s="72"/>
      <c r="C31" s="96" t="s">
        <v>242</v>
      </c>
      <c r="D31" s="73"/>
      <c r="E31" s="102">
        <v>500</v>
      </c>
      <c r="F31" s="74"/>
      <c r="G31" s="75"/>
      <c r="H31" s="47" t="e">
        <f t="shared" si="0"/>
        <v>#DIV/0!</v>
      </c>
      <c r="I31" s="63">
        <f t="shared" si="2"/>
        <v>0</v>
      </c>
    </row>
    <row r="32" spans="2:9" ht="27" customHeight="1" x14ac:dyDescent="0.25">
      <c r="B32" s="72"/>
      <c r="C32" s="96" t="s">
        <v>243</v>
      </c>
      <c r="D32" s="73"/>
      <c r="E32" s="102">
        <v>100</v>
      </c>
      <c r="F32" s="74"/>
      <c r="G32" s="75"/>
      <c r="H32" s="47" t="e">
        <f t="shared" si="0"/>
        <v>#DIV/0!</v>
      </c>
      <c r="I32" s="63">
        <f t="shared" si="2"/>
        <v>0</v>
      </c>
    </row>
    <row r="33" spans="1:9" ht="135" x14ac:dyDescent="0.25">
      <c r="B33" s="72"/>
      <c r="C33" s="96" t="s">
        <v>247</v>
      </c>
      <c r="D33" s="73"/>
      <c r="E33" s="102">
        <v>100</v>
      </c>
      <c r="F33" s="74"/>
      <c r="G33" s="75"/>
      <c r="H33" s="47"/>
      <c r="I33" s="63"/>
    </row>
    <row r="34" spans="1:9" ht="27" customHeight="1" x14ac:dyDescent="0.25">
      <c r="B34" s="72"/>
      <c r="C34" s="96" t="s">
        <v>244</v>
      </c>
      <c r="D34" s="73"/>
      <c r="E34" s="102">
        <v>100</v>
      </c>
      <c r="F34" s="74"/>
      <c r="G34" s="75"/>
      <c r="H34" s="47"/>
      <c r="I34" s="63"/>
    </row>
    <row r="35" spans="1:9" ht="27" customHeight="1" x14ac:dyDescent="0.25">
      <c r="B35" s="72"/>
      <c r="C35" s="96" t="s">
        <v>245</v>
      </c>
      <c r="D35" s="73"/>
      <c r="E35" s="102">
        <v>100</v>
      </c>
      <c r="F35" s="74"/>
      <c r="G35" s="75"/>
      <c r="H35" s="47"/>
      <c r="I35" s="63"/>
    </row>
    <row r="36" spans="1:9" ht="137.25" customHeight="1" x14ac:dyDescent="0.25">
      <c r="B36" s="72"/>
      <c r="C36" s="96" t="s">
        <v>246</v>
      </c>
      <c r="D36" s="73"/>
      <c r="E36" s="102">
        <v>1000</v>
      </c>
      <c r="F36" s="74"/>
      <c r="G36" s="75"/>
      <c r="H36" s="47"/>
      <c r="I36" s="63"/>
    </row>
    <row r="37" spans="1:9" ht="135" x14ac:dyDescent="0.25">
      <c r="B37" s="72"/>
      <c r="C37" s="96" t="s">
        <v>248</v>
      </c>
      <c r="D37" s="73"/>
      <c r="E37" s="102">
        <v>100</v>
      </c>
      <c r="F37" s="74"/>
      <c r="G37" s="75"/>
      <c r="H37" s="47"/>
      <c r="I37" s="63"/>
    </row>
    <row r="38" spans="1:9" ht="60" x14ac:dyDescent="0.25">
      <c r="B38" s="72"/>
      <c r="C38" s="96" t="s">
        <v>249</v>
      </c>
      <c r="D38" s="73"/>
      <c r="E38" s="102">
        <v>100</v>
      </c>
      <c r="F38" s="74"/>
      <c r="G38" s="75"/>
      <c r="H38" s="47"/>
      <c r="I38" s="63"/>
    </row>
    <row r="39" spans="1:9" ht="135" x14ac:dyDescent="0.25">
      <c r="B39" s="72"/>
      <c r="C39" s="96" t="s">
        <v>250</v>
      </c>
      <c r="D39" s="73"/>
      <c r="E39" s="102">
        <v>200</v>
      </c>
      <c r="F39" s="74"/>
      <c r="G39" s="75"/>
      <c r="H39" s="47" t="e">
        <f t="shared" si="0"/>
        <v>#DIV/0!</v>
      </c>
      <c r="I39" s="63">
        <f t="shared" si="2"/>
        <v>0</v>
      </c>
    </row>
    <row r="40" spans="1:9" ht="27" customHeight="1" thickBot="1" x14ac:dyDescent="0.3">
      <c r="B40" s="72"/>
      <c r="C40" s="96" t="s">
        <v>251</v>
      </c>
      <c r="D40" s="73"/>
      <c r="E40" s="102">
        <v>2000</v>
      </c>
      <c r="F40" s="74"/>
      <c r="G40" s="75"/>
      <c r="H40" s="47" t="e">
        <f t="shared" si="0"/>
        <v>#DIV/0!</v>
      </c>
      <c r="I40" s="63">
        <f t="shared" si="2"/>
        <v>0</v>
      </c>
    </row>
    <row r="41" spans="1:9" ht="32.25" customHeight="1" thickBot="1" x14ac:dyDescent="0.3">
      <c r="B41" s="2"/>
      <c r="D41" s="2"/>
      <c r="E41" s="2"/>
      <c r="F41" s="2"/>
      <c r="G41" s="151" t="s">
        <v>19</v>
      </c>
      <c r="H41" s="152"/>
      <c r="I41" s="65">
        <f>SUM(I13:I40)</f>
        <v>0</v>
      </c>
    </row>
    <row r="42" spans="1:9" ht="32.25" customHeight="1" x14ac:dyDescent="0.25">
      <c r="B42" s="2"/>
      <c r="D42" s="2"/>
      <c r="E42" s="2"/>
      <c r="F42" s="2"/>
      <c r="G42" s="2"/>
      <c r="H42" s="2"/>
      <c r="I42" s="2"/>
    </row>
    <row r="43" spans="1:9" ht="32.25" customHeight="1" thickBot="1" x14ac:dyDescent="0.3">
      <c r="B43" s="2"/>
      <c r="D43" s="2"/>
      <c r="E43" s="2"/>
      <c r="F43" s="2"/>
      <c r="G43" s="2"/>
      <c r="H43" s="2"/>
      <c r="I43" s="2"/>
    </row>
    <row r="44" spans="1:9" ht="15.75" thickBot="1" x14ac:dyDescent="0.3">
      <c r="B44" s="153" t="s">
        <v>4</v>
      </c>
      <c r="C44" s="154"/>
      <c r="D44" s="154"/>
      <c r="E44" s="154"/>
      <c r="F44" s="155"/>
    </row>
    <row r="45" spans="1:9" ht="30" customHeight="1" x14ac:dyDescent="0.25">
      <c r="A45" s="1"/>
      <c r="B45" s="7" t="s">
        <v>24</v>
      </c>
      <c r="C45" s="8" t="s">
        <v>2</v>
      </c>
      <c r="D45" s="8" t="s">
        <v>25</v>
      </c>
      <c r="E45" s="8" t="s">
        <v>26</v>
      </c>
      <c r="F45" s="9" t="s">
        <v>3</v>
      </c>
    </row>
    <row r="46" spans="1:9" ht="21" customHeight="1" thickBot="1" x14ac:dyDescent="0.3">
      <c r="A46" s="1"/>
      <c r="B46" s="80"/>
      <c r="C46" s="82"/>
      <c r="D46" s="82"/>
      <c r="E46" s="82"/>
      <c r="F46" s="15">
        <f t="shared" ref="F46:F49" si="3">B46*D46+B46*E46</f>
        <v>0</v>
      </c>
    </row>
    <row r="47" spans="1:9" ht="21" customHeight="1" thickBot="1" x14ac:dyDescent="0.3">
      <c r="A47" s="1"/>
      <c r="B47" s="80"/>
      <c r="C47" s="82"/>
      <c r="D47" s="82"/>
      <c r="E47" s="82"/>
      <c r="F47" s="15">
        <f t="shared" si="3"/>
        <v>0</v>
      </c>
    </row>
    <row r="48" spans="1:9" ht="21" customHeight="1" thickBot="1" x14ac:dyDescent="0.3">
      <c r="A48" s="1"/>
      <c r="B48" s="80"/>
      <c r="C48" s="82"/>
      <c r="D48" s="82"/>
      <c r="E48" s="82"/>
      <c r="F48" s="15">
        <f t="shared" si="3"/>
        <v>0</v>
      </c>
    </row>
    <row r="49" spans="1:6" ht="21" customHeight="1" thickBot="1" x14ac:dyDescent="0.3">
      <c r="A49" s="1"/>
      <c r="B49" s="80"/>
      <c r="C49" s="82"/>
      <c r="D49" s="82"/>
      <c r="E49" s="82"/>
      <c r="F49" s="15">
        <f t="shared" si="3"/>
        <v>0</v>
      </c>
    </row>
    <row r="50" spans="1:6" ht="21" customHeight="1" thickBot="1" x14ac:dyDescent="0.3">
      <c r="B50" s="40"/>
      <c r="C50" s="41"/>
      <c r="D50" s="42"/>
      <c r="E50" s="93"/>
      <c r="F50" s="23">
        <f>B50*D50+B50*E50</f>
        <v>0</v>
      </c>
    </row>
    <row r="51" spans="1:6" ht="17.25" customHeight="1" thickBot="1" x14ac:dyDescent="0.3">
      <c r="B51" s="1"/>
      <c r="C51" s="1"/>
      <c r="D51" s="1"/>
      <c r="E51" s="94" t="s">
        <v>9</v>
      </c>
      <c r="F51" s="92">
        <f>SUM(F46:F50)</f>
        <v>0</v>
      </c>
    </row>
    <row r="52" spans="1:6" ht="17.25" customHeight="1" x14ac:dyDescent="0.25">
      <c r="B52" s="1"/>
      <c r="C52" s="1"/>
      <c r="D52" s="1"/>
      <c r="E52" s="1"/>
      <c r="F52" s="33"/>
    </row>
    <row r="53" spans="1:6" ht="17.25" customHeight="1" thickBot="1" x14ac:dyDescent="0.3">
      <c r="B53" s="1"/>
      <c r="C53" s="1"/>
      <c r="D53" s="1"/>
      <c r="E53" s="1"/>
      <c r="F53" s="33"/>
    </row>
    <row r="54" spans="1:6" ht="42" customHeight="1" x14ac:dyDescent="0.25">
      <c r="B54" s="58" t="s">
        <v>8</v>
      </c>
      <c r="C54" s="59" t="s">
        <v>12</v>
      </c>
      <c r="D54" s="60" t="s">
        <v>10</v>
      </c>
    </row>
    <row r="55" spans="1:6" ht="15.75" thickBot="1" x14ac:dyDescent="0.3">
      <c r="B55" s="71">
        <f>130000*5</f>
        <v>650000</v>
      </c>
      <c r="C55" s="14">
        <f>(F51+I41)*5</f>
        <v>0</v>
      </c>
      <c r="D55" s="62">
        <f>1-C55/B55</f>
        <v>1</v>
      </c>
    </row>
    <row r="57" spans="1:6" ht="15.75" thickBot="1" x14ac:dyDescent="0.3"/>
    <row r="58" spans="1:6" x14ac:dyDescent="0.25">
      <c r="B58" s="156" t="s">
        <v>475</v>
      </c>
      <c r="C58" s="157"/>
      <c r="D58" s="157"/>
      <c r="E58" s="158"/>
    </row>
    <row r="59" spans="1:6" x14ac:dyDescent="0.25">
      <c r="B59" s="44" t="s">
        <v>27</v>
      </c>
      <c r="C59" s="139" t="s">
        <v>28</v>
      </c>
      <c r="D59" s="139"/>
      <c r="E59" s="45" t="s">
        <v>29</v>
      </c>
    </row>
    <row r="60" spans="1:6" ht="18" customHeight="1" x14ac:dyDescent="0.25">
      <c r="B60" s="77"/>
      <c r="C60" s="140"/>
      <c r="D60" s="140"/>
      <c r="E60" s="78"/>
    </row>
    <row r="61" spans="1:6" ht="18" customHeight="1" x14ac:dyDescent="0.25">
      <c r="B61" s="77"/>
      <c r="C61" s="140"/>
      <c r="D61" s="140"/>
      <c r="E61" s="78"/>
    </row>
    <row r="62" spans="1:6" ht="18" customHeight="1" x14ac:dyDescent="0.25">
      <c r="B62" s="77"/>
      <c r="C62" s="140"/>
      <c r="D62" s="140"/>
      <c r="E62" s="78"/>
    </row>
    <row r="63" spans="1:6" ht="18" customHeight="1" x14ac:dyDescent="0.25">
      <c r="B63" s="77"/>
      <c r="C63" s="140"/>
      <c r="D63" s="140"/>
      <c r="E63" s="78"/>
    </row>
    <row r="64" spans="1:6" ht="18" customHeight="1" x14ac:dyDescent="0.25">
      <c r="B64" s="77"/>
      <c r="C64" s="140"/>
      <c r="D64" s="140"/>
      <c r="E64" s="78"/>
    </row>
    <row r="65" spans="2:7" ht="18" customHeight="1" x14ac:dyDescent="0.25">
      <c r="B65" s="77"/>
      <c r="C65" s="140"/>
      <c r="D65" s="140"/>
      <c r="E65" s="78"/>
    </row>
    <row r="66" spans="2:7" ht="18" customHeight="1" x14ac:dyDescent="0.25">
      <c r="B66" s="77"/>
      <c r="C66" s="140"/>
      <c r="D66" s="140"/>
      <c r="E66" s="78"/>
    </row>
    <row r="67" spans="2:7" ht="18" customHeight="1" x14ac:dyDescent="0.25">
      <c r="B67" s="77"/>
      <c r="C67" s="140"/>
      <c r="D67" s="140"/>
      <c r="E67" s="78"/>
    </row>
    <row r="68" spans="2:7" ht="18" customHeight="1" x14ac:dyDescent="0.25">
      <c r="B68" s="77"/>
      <c r="C68" s="140"/>
      <c r="D68" s="140"/>
      <c r="E68" s="78"/>
    </row>
    <row r="69" spans="2:7" x14ac:dyDescent="0.25">
      <c r="B69" s="77"/>
      <c r="C69" s="140"/>
      <c r="D69" s="140"/>
      <c r="E69" s="78"/>
    </row>
    <row r="70" spans="2:7" x14ac:dyDescent="0.25">
      <c r="B70" s="77"/>
      <c r="C70" s="140"/>
      <c r="D70" s="140"/>
      <c r="E70" s="78"/>
    </row>
    <row r="71" spans="2:7" ht="15.75" thickBot="1" x14ac:dyDescent="0.3">
      <c r="B71" s="40"/>
      <c r="C71" s="141"/>
      <c r="D71" s="141"/>
      <c r="E71" s="79"/>
    </row>
    <row r="73" spans="2:7" ht="16.5" x14ac:dyDescent="0.3">
      <c r="B73" s="135" t="s">
        <v>35</v>
      </c>
      <c r="C73" s="135"/>
      <c r="D73" s="135"/>
      <c r="E73" s="135"/>
      <c r="F73" s="135"/>
      <c r="G73" s="97"/>
    </row>
    <row r="74" spans="2:7" ht="16.5" x14ac:dyDescent="0.25">
      <c r="B74" s="138" t="s">
        <v>36</v>
      </c>
      <c r="C74" s="138"/>
      <c r="D74" s="138"/>
      <c r="E74" s="138"/>
      <c r="F74" s="138"/>
      <c r="G74" s="100"/>
    </row>
  </sheetData>
  <sheetProtection formatCells="0" formatColumns="0" formatRows="0" insertColumns="0" insertRows="0" insertHyperlinks="0" deleteColumns="0" deleteRows="0" sort="0" autoFilter="0" pivotTables="0"/>
  <mergeCells count="25">
    <mergeCell ref="C70:D70"/>
    <mergeCell ref="C71:D71"/>
    <mergeCell ref="B73:F73"/>
    <mergeCell ref="B74:F74"/>
    <mergeCell ref="B11:I11"/>
    <mergeCell ref="G41:H41"/>
    <mergeCell ref="B44:F44"/>
    <mergeCell ref="B58:E58"/>
    <mergeCell ref="C59:D59"/>
    <mergeCell ref="C60:D60"/>
    <mergeCell ref="C67:D67"/>
    <mergeCell ref="C68:D68"/>
    <mergeCell ref="C69:D69"/>
    <mergeCell ref="C2:E2"/>
    <mergeCell ref="C3:E3"/>
    <mergeCell ref="C4:E4"/>
    <mergeCell ref="C5:E5"/>
    <mergeCell ref="C6:E6"/>
    <mergeCell ref="D8:F9"/>
    <mergeCell ref="C63:D63"/>
    <mergeCell ref="C64:D64"/>
    <mergeCell ref="C65:D65"/>
    <mergeCell ref="C66:D66"/>
    <mergeCell ref="C61:D61"/>
    <mergeCell ref="C62:D62"/>
  </mergeCells>
  <pageMargins left="0.7" right="0.7" top="0.75" bottom="0.75" header="0.3" footer="0.3"/>
  <pageSetup paperSize="9" scale="4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I75"/>
  <sheetViews>
    <sheetView zoomScale="90" zoomScaleNormal="90" workbookViewId="0">
      <selection activeCell="E37" sqref="E37"/>
    </sheetView>
  </sheetViews>
  <sheetFormatPr defaultRowHeight="15" x14ac:dyDescent="0.25"/>
  <cols>
    <col min="1" max="1" width="6.7109375" customWidth="1"/>
    <col min="2" max="2" width="24.85546875" customWidth="1"/>
    <col min="3" max="3" width="36.7109375" customWidth="1"/>
    <col min="4" max="4" width="36.85546875" bestFit="1" customWidth="1"/>
    <col min="5" max="5" width="28.140625" style="29" customWidth="1"/>
    <col min="6" max="6" width="23.5703125" customWidth="1"/>
    <col min="7" max="7" width="11.5703125" bestFit="1" customWidth="1"/>
    <col min="8" max="8" width="11.5703125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86"/>
      <c r="D2" s="186"/>
      <c r="E2" s="187"/>
    </row>
    <row r="3" spans="2:9" x14ac:dyDescent="0.25">
      <c r="B3" s="67" t="s">
        <v>31</v>
      </c>
      <c r="C3" s="188"/>
      <c r="D3" s="188"/>
      <c r="E3" s="189"/>
    </row>
    <row r="4" spans="2:9" x14ac:dyDescent="0.25">
      <c r="B4" s="67" t="s">
        <v>32</v>
      </c>
      <c r="C4" s="188"/>
      <c r="D4" s="188"/>
      <c r="E4" s="189"/>
    </row>
    <row r="5" spans="2:9" x14ac:dyDescent="0.25">
      <c r="B5" s="67" t="s">
        <v>33</v>
      </c>
      <c r="C5" s="188"/>
      <c r="D5" s="188"/>
      <c r="E5" s="189"/>
    </row>
    <row r="6" spans="2:9" ht="15.75" thickBot="1" x14ac:dyDescent="0.3">
      <c r="B6" s="68" t="s">
        <v>34</v>
      </c>
      <c r="C6" s="190"/>
      <c r="D6" s="190"/>
      <c r="E6" s="191"/>
    </row>
    <row r="7" spans="2:9" ht="15.75" thickBot="1" x14ac:dyDescent="0.3"/>
    <row r="8" spans="2:9" x14ac:dyDescent="0.25">
      <c r="D8" s="142" t="s">
        <v>252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9.5" thickBot="1" x14ac:dyDescent="0.3">
      <c r="B11" s="182" t="s">
        <v>21</v>
      </c>
      <c r="C11" s="183"/>
      <c r="D11" s="183"/>
      <c r="E11" s="183"/>
      <c r="F11" s="183"/>
      <c r="G11" s="183"/>
      <c r="H11" s="184"/>
      <c r="I11" s="185"/>
    </row>
    <row r="12" spans="2:9" ht="90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7.75" customHeight="1" x14ac:dyDescent="0.25">
      <c r="B13" s="54"/>
      <c r="C13" s="13" t="s">
        <v>253</v>
      </c>
      <c r="D13" s="52"/>
      <c r="E13" s="126">
        <v>603000</v>
      </c>
      <c r="F13" s="53"/>
      <c r="G13" s="47"/>
      <c r="H13" s="47" t="e">
        <f>G13/D13</f>
        <v>#DIV/0!</v>
      </c>
      <c r="I13" s="55">
        <f>G13*F13</f>
        <v>0</v>
      </c>
    </row>
    <row r="14" spans="2:9" ht="27.75" customHeight="1" x14ac:dyDescent="0.25">
      <c r="B14" s="54"/>
      <c r="C14" s="13" t="s">
        <v>254</v>
      </c>
      <c r="D14" s="52"/>
      <c r="E14" s="126">
        <v>15000</v>
      </c>
      <c r="F14" s="53"/>
      <c r="G14" s="47"/>
      <c r="H14" s="47" t="e">
        <f t="shared" ref="H14:H54" si="0">G14/D14</f>
        <v>#DIV/0!</v>
      </c>
      <c r="I14" s="55">
        <f t="shared" ref="I14:I54" si="1">G14*F14</f>
        <v>0</v>
      </c>
    </row>
    <row r="15" spans="2:9" ht="27.75" customHeight="1" x14ac:dyDescent="0.25">
      <c r="B15" s="54"/>
      <c r="C15" s="13" t="s">
        <v>255</v>
      </c>
      <c r="D15" s="52"/>
      <c r="E15" s="126">
        <v>45600</v>
      </c>
      <c r="F15" s="53"/>
      <c r="G15" s="47"/>
      <c r="H15" s="47" t="e">
        <f t="shared" si="0"/>
        <v>#DIV/0!</v>
      </c>
      <c r="I15" s="55">
        <f t="shared" si="1"/>
        <v>0</v>
      </c>
    </row>
    <row r="16" spans="2:9" ht="27.75" customHeight="1" x14ac:dyDescent="0.25">
      <c r="B16" s="54"/>
      <c r="C16" s="13" t="s">
        <v>256</v>
      </c>
      <c r="D16" s="52"/>
      <c r="E16" s="126">
        <v>12000</v>
      </c>
      <c r="F16" s="53"/>
      <c r="G16" s="47"/>
      <c r="H16" s="47" t="e">
        <f t="shared" si="0"/>
        <v>#DIV/0!</v>
      </c>
      <c r="I16" s="55">
        <f t="shared" si="1"/>
        <v>0</v>
      </c>
    </row>
    <row r="17" spans="2:9" ht="27.75" customHeight="1" x14ac:dyDescent="0.25">
      <c r="B17" s="54"/>
      <c r="C17" s="13" t="s">
        <v>257</v>
      </c>
      <c r="D17" s="52"/>
      <c r="E17" s="126">
        <v>12000</v>
      </c>
      <c r="F17" s="53"/>
      <c r="G17" s="47"/>
      <c r="H17" s="47" t="e">
        <f t="shared" si="0"/>
        <v>#DIV/0!</v>
      </c>
      <c r="I17" s="55">
        <f t="shared" si="1"/>
        <v>0</v>
      </c>
    </row>
    <row r="18" spans="2:9" ht="27.75" customHeight="1" x14ac:dyDescent="0.25">
      <c r="B18" s="54"/>
      <c r="C18" s="13" t="s">
        <v>258</v>
      </c>
      <c r="D18" s="52"/>
      <c r="E18" s="126">
        <v>330000</v>
      </c>
      <c r="F18" s="53"/>
      <c r="G18" s="47"/>
      <c r="H18" s="47" t="e">
        <f t="shared" si="0"/>
        <v>#DIV/0!</v>
      </c>
      <c r="I18" s="55">
        <f t="shared" si="1"/>
        <v>0</v>
      </c>
    </row>
    <row r="19" spans="2:9" ht="27.75" customHeight="1" x14ac:dyDescent="0.25">
      <c r="B19" s="54"/>
      <c r="C19" s="13" t="s">
        <v>259</v>
      </c>
      <c r="D19" s="52"/>
      <c r="E19" s="126">
        <v>12000</v>
      </c>
      <c r="F19" s="53"/>
      <c r="G19" s="47"/>
      <c r="H19" s="47" t="e">
        <f t="shared" si="0"/>
        <v>#DIV/0!</v>
      </c>
      <c r="I19" s="55">
        <f t="shared" si="1"/>
        <v>0</v>
      </c>
    </row>
    <row r="20" spans="2:9" ht="27.75" customHeight="1" x14ac:dyDescent="0.25">
      <c r="B20" s="54"/>
      <c r="C20" s="13" t="s">
        <v>260</v>
      </c>
      <c r="D20" s="52"/>
      <c r="E20" s="126">
        <v>200000</v>
      </c>
      <c r="F20" s="53"/>
      <c r="G20" s="47"/>
      <c r="H20" s="47" t="e">
        <f t="shared" si="0"/>
        <v>#DIV/0!</v>
      </c>
      <c r="I20" s="55">
        <f t="shared" si="1"/>
        <v>0</v>
      </c>
    </row>
    <row r="21" spans="2:9" ht="27.75" customHeight="1" x14ac:dyDescent="0.25">
      <c r="B21" s="54"/>
      <c r="C21" s="13" t="s">
        <v>261</v>
      </c>
      <c r="D21" s="52"/>
      <c r="E21" s="126">
        <v>326000</v>
      </c>
      <c r="F21" s="53"/>
      <c r="G21" s="47"/>
      <c r="H21" s="47" t="e">
        <f t="shared" si="0"/>
        <v>#DIV/0!</v>
      </c>
      <c r="I21" s="55">
        <f t="shared" si="1"/>
        <v>0</v>
      </c>
    </row>
    <row r="22" spans="2:9" ht="27.75" customHeight="1" x14ac:dyDescent="0.25">
      <c r="B22" s="54"/>
      <c r="C22" s="13" t="s">
        <v>262</v>
      </c>
      <c r="D22" s="52"/>
      <c r="E22" s="126">
        <v>12000</v>
      </c>
      <c r="F22" s="53"/>
      <c r="G22" s="47"/>
      <c r="H22" s="47" t="e">
        <f t="shared" si="0"/>
        <v>#DIV/0!</v>
      </c>
      <c r="I22" s="55">
        <f t="shared" si="1"/>
        <v>0</v>
      </c>
    </row>
    <row r="23" spans="2:9" ht="27.75" customHeight="1" x14ac:dyDescent="0.25">
      <c r="B23" s="54"/>
      <c r="C23" s="13" t="s">
        <v>263</v>
      </c>
      <c r="D23" s="52"/>
      <c r="E23" s="126">
        <v>198000</v>
      </c>
      <c r="F23" s="53"/>
      <c r="G23" s="47"/>
      <c r="H23" s="47" t="e">
        <f t="shared" si="0"/>
        <v>#DIV/0!</v>
      </c>
      <c r="I23" s="55">
        <f t="shared" si="1"/>
        <v>0</v>
      </c>
    </row>
    <row r="24" spans="2:9" ht="27.75" customHeight="1" x14ac:dyDescent="0.25">
      <c r="B24" s="54"/>
      <c r="C24" s="13" t="s">
        <v>264</v>
      </c>
      <c r="D24" s="52"/>
      <c r="E24" s="126">
        <v>12000</v>
      </c>
      <c r="F24" s="53"/>
      <c r="G24" s="47"/>
      <c r="H24" s="47" t="e">
        <f t="shared" si="0"/>
        <v>#DIV/0!</v>
      </c>
      <c r="I24" s="55">
        <f t="shared" si="1"/>
        <v>0</v>
      </c>
    </row>
    <row r="25" spans="2:9" ht="27.75" customHeight="1" x14ac:dyDescent="0.25">
      <c r="B25" s="54"/>
      <c r="C25" s="13" t="s">
        <v>265</v>
      </c>
      <c r="D25" s="52"/>
      <c r="E25" s="126">
        <v>30000</v>
      </c>
      <c r="F25" s="53"/>
      <c r="G25" s="47"/>
      <c r="H25" s="47" t="e">
        <f t="shared" si="0"/>
        <v>#DIV/0!</v>
      </c>
      <c r="I25" s="55">
        <f t="shared" si="1"/>
        <v>0</v>
      </c>
    </row>
    <row r="26" spans="2:9" ht="27.75" customHeight="1" x14ac:dyDescent="0.25">
      <c r="B26" s="54"/>
      <c r="C26" s="13" t="s">
        <v>266</v>
      </c>
      <c r="D26" s="52"/>
      <c r="E26" s="126">
        <v>26000</v>
      </c>
      <c r="F26" s="53"/>
      <c r="G26" s="47"/>
      <c r="H26" s="47" t="e">
        <f t="shared" si="0"/>
        <v>#DIV/0!</v>
      </c>
      <c r="I26" s="55">
        <f t="shared" si="1"/>
        <v>0</v>
      </c>
    </row>
    <row r="27" spans="2:9" ht="27.75" customHeight="1" x14ac:dyDescent="0.25">
      <c r="B27" s="54"/>
      <c r="C27" s="13" t="s">
        <v>267</v>
      </c>
      <c r="D27" s="52"/>
      <c r="E27" s="126">
        <v>12000</v>
      </c>
      <c r="F27" s="53"/>
      <c r="G27" s="47"/>
      <c r="H27" s="47" t="e">
        <f t="shared" si="0"/>
        <v>#DIV/0!</v>
      </c>
      <c r="I27" s="55">
        <f t="shared" si="1"/>
        <v>0</v>
      </c>
    </row>
    <row r="28" spans="2:9" ht="27.75" customHeight="1" x14ac:dyDescent="0.25">
      <c r="B28" s="54"/>
      <c r="C28" s="13" t="s">
        <v>268</v>
      </c>
      <c r="D28" s="52"/>
      <c r="E28" s="126">
        <v>12000</v>
      </c>
      <c r="F28" s="53"/>
      <c r="G28" s="47"/>
      <c r="H28" s="47" t="e">
        <f t="shared" si="0"/>
        <v>#DIV/0!</v>
      </c>
      <c r="I28" s="55">
        <f t="shared" si="1"/>
        <v>0</v>
      </c>
    </row>
    <row r="29" spans="2:9" ht="27.75" customHeight="1" x14ac:dyDescent="0.25">
      <c r="B29" s="54"/>
      <c r="C29" s="13" t="s">
        <v>269</v>
      </c>
      <c r="D29" s="52"/>
      <c r="E29" s="126">
        <v>12000</v>
      </c>
      <c r="F29" s="53"/>
      <c r="G29" s="47"/>
      <c r="H29" s="47" t="e">
        <f t="shared" si="0"/>
        <v>#DIV/0!</v>
      </c>
      <c r="I29" s="55">
        <f t="shared" si="1"/>
        <v>0</v>
      </c>
    </row>
    <row r="30" spans="2:9" ht="27.75" customHeight="1" x14ac:dyDescent="0.25">
      <c r="B30" s="54"/>
      <c r="C30" s="13" t="s">
        <v>270</v>
      </c>
      <c r="D30" s="52"/>
      <c r="E30" s="126">
        <v>3000</v>
      </c>
      <c r="F30" s="53"/>
      <c r="G30" s="47"/>
      <c r="H30" s="47" t="e">
        <f t="shared" si="0"/>
        <v>#DIV/0!</v>
      </c>
      <c r="I30" s="55">
        <f t="shared" si="1"/>
        <v>0</v>
      </c>
    </row>
    <row r="31" spans="2:9" ht="27.75" customHeight="1" x14ac:dyDescent="0.25">
      <c r="B31" s="54"/>
      <c r="C31" s="13" t="s">
        <v>271</v>
      </c>
      <c r="D31" s="52"/>
      <c r="E31" s="126">
        <v>3000</v>
      </c>
      <c r="F31" s="53"/>
      <c r="G31" s="47"/>
      <c r="H31" s="47" t="e">
        <f t="shared" si="0"/>
        <v>#DIV/0!</v>
      </c>
      <c r="I31" s="55">
        <f t="shared" si="1"/>
        <v>0</v>
      </c>
    </row>
    <row r="32" spans="2:9" ht="27.75" customHeight="1" x14ac:dyDescent="0.25">
      <c r="B32" s="54"/>
      <c r="C32" s="13" t="s">
        <v>272</v>
      </c>
      <c r="D32" s="52"/>
      <c r="E32" s="126">
        <v>3000</v>
      </c>
      <c r="F32" s="53"/>
      <c r="G32" s="47"/>
      <c r="H32" s="47" t="e">
        <f t="shared" si="0"/>
        <v>#DIV/0!</v>
      </c>
      <c r="I32" s="55">
        <f t="shared" si="1"/>
        <v>0</v>
      </c>
    </row>
    <row r="33" spans="2:9" ht="27.75" customHeight="1" x14ac:dyDescent="0.25">
      <c r="B33" s="54"/>
      <c r="C33" s="13" t="s">
        <v>273</v>
      </c>
      <c r="D33" s="52"/>
      <c r="E33" s="126">
        <v>3000</v>
      </c>
      <c r="F33" s="53"/>
      <c r="G33" s="47"/>
      <c r="H33" s="47" t="e">
        <f t="shared" si="0"/>
        <v>#DIV/0!</v>
      </c>
      <c r="I33" s="55">
        <f t="shared" si="1"/>
        <v>0</v>
      </c>
    </row>
    <row r="34" spans="2:9" ht="27.75" customHeight="1" x14ac:dyDescent="0.25">
      <c r="B34" s="54"/>
      <c r="C34" s="13" t="s">
        <v>274</v>
      </c>
      <c r="D34" s="52"/>
      <c r="E34" s="126">
        <v>25000</v>
      </c>
      <c r="F34" s="53"/>
      <c r="G34" s="47"/>
      <c r="H34" s="47" t="e">
        <f t="shared" si="0"/>
        <v>#DIV/0!</v>
      </c>
      <c r="I34" s="55">
        <f t="shared" si="1"/>
        <v>0</v>
      </c>
    </row>
    <row r="35" spans="2:9" ht="27.75" customHeight="1" x14ac:dyDescent="0.25">
      <c r="B35" s="54"/>
      <c r="C35" s="13" t="s">
        <v>275</v>
      </c>
      <c r="D35" s="52"/>
      <c r="E35" s="126">
        <v>11000</v>
      </c>
      <c r="F35" s="53"/>
      <c r="G35" s="47"/>
      <c r="H35" s="47" t="e">
        <f t="shared" si="0"/>
        <v>#DIV/0!</v>
      </c>
      <c r="I35" s="55">
        <f t="shared" si="1"/>
        <v>0</v>
      </c>
    </row>
    <row r="36" spans="2:9" ht="27.75" customHeight="1" x14ac:dyDescent="0.25">
      <c r="B36" s="54"/>
      <c r="C36" s="13" t="s">
        <v>482</v>
      </c>
      <c r="D36" s="52"/>
      <c r="E36" s="126">
        <v>50000</v>
      </c>
      <c r="F36" s="53"/>
      <c r="G36" s="134"/>
      <c r="H36" s="134" t="e">
        <f t="shared" ref="H36" si="2">G36/D36</f>
        <v>#DIV/0!</v>
      </c>
      <c r="I36" s="55">
        <f t="shared" ref="I36" si="3">G36*F36</f>
        <v>0</v>
      </c>
    </row>
    <row r="37" spans="2:9" ht="27.75" customHeight="1" x14ac:dyDescent="0.25">
      <c r="B37" s="54"/>
      <c r="C37" s="13" t="s">
        <v>276</v>
      </c>
      <c r="D37" s="52"/>
      <c r="E37" s="126">
        <v>1000</v>
      </c>
      <c r="F37" s="53"/>
      <c r="G37" s="47"/>
      <c r="H37" s="47" t="e">
        <f t="shared" si="0"/>
        <v>#DIV/0!</v>
      </c>
      <c r="I37" s="55">
        <f t="shared" si="1"/>
        <v>0</v>
      </c>
    </row>
    <row r="38" spans="2:9" ht="27.75" customHeight="1" x14ac:dyDescent="0.25">
      <c r="B38" s="54"/>
      <c r="C38" s="13" t="s">
        <v>277</v>
      </c>
      <c r="D38" s="52"/>
      <c r="E38" s="126">
        <v>1000</v>
      </c>
      <c r="F38" s="53"/>
      <c r="G38" s="47"/>
      <c r="H38" s="47" t="e">
        <f t="shared" si="0"/>
        <v>#DIV/0!</v>
      </c>
      <c r="I38" s="55">
        <f t="shared" si="1"/>
        <v>0</v>
      </c>
    </row>
    <row r="39" spans="2:9" ht="27.75" customHeight="1" x14ac:dyDescent="0.25">
      <c r="B39" s="54"/>
      <c r="C39" s="13" t="s">
        <v>278</v>
      </c>
      <c r="D39" s="52"/>
      <c r="E39" s="126">
        <v>1000</v>
      </c>
      <c r="F39" s="53"/>
      <c r="G39" s="47"/>
      <c r="H39" s="47" t="e">
        <f t="shared" si="0"/>
        <v>#DIV/0!</v>
      </c>
      <c r="I39" s="55">
        <f t="shared" si="1"/>
        <v>0</v>
      </c>
    </row>
    <row r="40" spans="2:9" ht="27.75" customHeight="1" x14ac:dyDescent="0.25">
      <c r="B40" s="54"/>
      <c r="C40" s="13" t="s">
        <v>279</v>
      </c>
      <c r="D40" s="52"/>
      <c r="E40" s="126">
        <v>1000</v>
      </c>
      <c r="F40" s="53"/>
      <c r="G40" s="47"/>
      <c r="H40" s="47" t="e">
        <f t="shared" si="0"/>
        <v>#DIV/0!</v>
      </c>
      <c r="I40" s="55">
        <f t="shared" si="1"/>
        <v>0</v>
      </c>
    </row>
    <row r="41" spans="2:9" ht="45" x14ac:dyDescent="0.25">
      <c r="B41" s="54"/>
      <c r="C41" s="128" t="s">
        <v>280</v>
      </c>
      <c r="D41" s="52"/>
      <c r="E41" s="126">
        <v>150000</v>
      </c>
      <c r="F41" s="53"/>
      <c r="G41" s="47"/>
      <c r="H41" s="47" t="e">
        <f t="shared" si="0"/>
        <v>#DIV/0!</v>
      </c>
      <c r="I41" s="55">
        <f t="shared" si="1"/>
        <v>0</v>
      </c>
    </row>
    <row r="42" spans="2:9" ht="30" x14ac:dyDescent="0.25">
      <c r="B42" s="54"/>
      <c r="C42" s="13" t="s">
        <v>281</v>
      </c>
      <c r="D42" s="52"/>
      <c r="E42" s="126">
        <v>100000</v>
      </c>
      <c r="F42" s="53"/>
      <c r="G42" s="47"/>
      <c r="H42" s="47" t="e">
        <f t="shared" si="0"/>
        <v>#DIV/0!</v>
      </c>
      <c r="I42" s="55">
        <f t="shared" si="1"/>
        <v>0</v>
      </c>
    </row>
    <row r="43" spans="2:9" ht="27.75" customHeight="1" x14ac:dyDescent="0.25">
      <c r="B43" s="54"/>
      <c r="C43" s="13" t="s">
        <v>282</v>
      </c>
      <c r="D43" s="52"/>
      <c r="E43" s="126">
        <v>200000</v>
      </c>
      <c r="F43" s="53"/>
      <c r="G43" s="47"/>
      <c r="H43" s="47" t="e">
        <f t="shared" si="0"/>
        <v>#DIV/0!</v>
      </c>
      <c r="I43" s="55">
        <f t="shared" si="1"/>
        <v>0</v>
      </c>
    </row>
    <row r="44" spans="2:9" ht="27.75" customHeight="1" x14ac:dyDescent="0.25">
      <c r="B44" s="54"/>
      <c r="C44" s="13" t="s">
        <v>283</v>
      </c>
      <c r="D44" s="52"/>
      <c r="E44" s="126">
        <v>50000</v>
      </c>
      <c r="F44" s="53"/>
      <c r="G44" s="47"/>
      <c r="H44" s="47" t="e">
        <f t="shared" si="0"/>
        <v>#DIV/0!</v>
      </c>
      <c r="I44" s="55">
        <f t="shared" si="1"/>
        <v>0</v>
      </c>
    </row>
    <row r="45" spans="2:9" ht="27.75" customHeight="1" x14ac:dyDescent="0.25">
      <c r="B45" s="54"/>
      <c r="C45" s="13" t="s">
        <v>284</v>
      </c>
      <c r="D45" s="52"/>
      <c r="E45" s="126">
        <v>50000</v>
      </c>
      <c r="F45" s="53"/>
      <c r="G45" s="47"/>
      <c r="H45" s="47" t="e">
        <f t="shared" si="0"/>
        <v>#DIV/0!</v>
      </c>
      <c r="I45" s="55">
        <f t="shared" si="1"/>
        <v>0</v>
      </c>
    </row>
    <row r="46" spans="2:9" ht="27.75" customHeight="1" x14ac:dyDescent="0.25">
      <c r="B46" s="54"/>
      <c r="C46" s="13" t="s">
        <v>285</v>
      </c>
      <c r="D46" s="52"/>
      <c r="E46" s="126">
        <v>50000</v>
      </c>
      <c r="F46" s="53"/>
      <c r="G46" s="47"/>
      <c r="H46" s="47" t="e">
        <f t="shared" si="0"/>
        <v>#DIV/0!</v>
      </c>
      <c r="I46" s="55">
        <f t="shared" si="1"/>
        <v>0</v>
      </c>
    </row>
    <row r="47" spans="2:9" ht="27.75" customHeight="1" x14ac:dyDescent="0.25">
      <c r="B47" s="54"/>
      <c r="C47" s="13" t="s">
        <v>286</v>
      </c>
      <c r="D47" s="52"/>
      <c r="E47" s="126">
        <v>50000</v>
      </c>
      <c r="F47" s="53"/>
      <c r="G47" s="47"/>
      <c r="H47" s="47" t="e">
        <f t="shared" si="0"/>
        <v>#DIV/0!</v>
      </c>
      <c r="I47" s="55">
        <f t="shared" si="1"/>
        <v>0</v>
      </c>
    </row>
    <row r="48" spans="2:9" ht="27.75" customHeight="1" x14ac:dyDescent="0.25">
      <c r="B48" s="54"/>
      <c r="C48" s="13" t="s">
        <v>287</v>
      </c>
      <c r="D48" s="52"/>
      <c r="E48" s="126">
        <v>80000</v>
      </c>
      <c r="F48" s="53"/>
      <c r="G48" s="47"/>
      <c r="H48" s="47" t="e">
        <f t="shared" si="0"/>
        <v>#DIV/0!</v>
      </c>
      <c r="I48" s="55">
        <f t="shared" si="1"/>
        <v>0</v>
      </c>
    </row>
    <row r="49" spans="2:9" ht="27.75" customHeight="1" x14ac:dyDescent="0.25">
      <c r="B49" s="54"/>
      <c r="C49" s="13" t="s">
        <v>288</v>
      </c>
      <c r="D49" s="52"/>
      <c r="E49" s="126">
        <v>5000</v>
      </c>
      <c r="F49" s="53"/>
      <c r="G49" s="47"/>
      <c r="H49" s="47" t="e">
        <f t="shared" si="0"/>
        <v>#DIV/0!</v>
      </c>
      <c r="I49" s="55">
        <f t="shared" si="1"/>
        <v>0</v>
      </c>
    </row>
    <row r="50" spans="2:9" ht="27.75" customHeight="1" x14ac:dyDescent="0.25">
      <c r="B50" s="54"/>
      <c r="C50" s="13" t="s">
        <v>289</v>
      </c>
      <c r="D50" s="52"/>
      <c r="E50" s="126">
        <v>25000</v>
      </c>
      <c r="F50" s="53"/>
      <c r="G50" s="47"/>
      <c r="H50" s="47" t="e">
        <f t="shared" si="0"/>
        <v>#DIV/0!</v>
      </c>
      <c r="I50" s="55">
        <f t="shared" si="1"/>
        <v>0</v>
      </c>
    </row>
    <row r="51" spans="2:9" ht="27.75" customHeight="1" x14ac:dyDescent="0.25">
      <c r="B51" s="54"/>
      <c r="C51" s="13" t="s">
        <v>290</v>
      </c>
      <c r="D51" s="52"/>
      <c r="E51" s="126">
        <v>15000</v>
      </c>
      <c r="F51" s="53"/>
      <c r="G51" s="47"/>
      <c r="H51" s="47" t="e">
        <f t="shared" si="0"/>
        <v>#DIV/0!</v>
      </c>
      <c r="I51" s="55">
        <f t="shared" si="1"/>
        <v>0</v>
      </c>
    </row>
    <row r="52" spans="2:9" ht="27.75" customHeight="1" x14ac:dyDescent="0.25">
      <c r="B52" s="54"/>
      <c r="C52" s="13" t="s">
        <v>291</v>
      </c>
      <c r="D52" s="52"/>
      <c r="E52" s="126">
        <v>15000</v>
      </c>
      <c r="F52" s="53"/>
      <c r="G52" s="47"/>
      <c r="H52" s="47" t="e">
        <f t="shared" si="0"/>
        <v>#DIV/0!</v>
      </c>
      <c r="I52" s="55">
        <f t="shared" si="1"/>
        <v>0</v>
      </c>
    </row>
    <row r="53" spans="2:9" ht="27.75" customHeight="1" x14ac:dyDescent="0.25">
      <c r="B53" s="54"/>
      <c r="C53" s="13" t="s">
        <v>292</v>
      </c>
      <c r="D53" s="52"/>
      <c r="E53" s="126">
        <v>25000</v>
      </c>
      <c r="F53" s="53"/>
      <c r="G53" s="47"/>
      <c r="H53" s="47" t="e">
        <f t="shared" si="0"/>
        <v>#DIV/0!</v>
      </c>
      <c r="I53" s="55">
        <f t="shared" si="1"/>
        <v>0</v>
      </c>
    </row>
    <row r="54" spans="2:9" ht="27.75" customHeight="1" thickBot="1" x14ac:dyDescent="0.3">
      <c r="B54" s="3"/>
      <c r="C54" s="6" t="s">
        <v>293</v>
      </c>
      <c r="D54" s="56"/>
      <c r="E54" s="127">
        <v>4</v>
      </c>
      <c r="F54" s="57"/>
      <c r="G54" s="48"/>
      <c r="H54" s="48" t="e">
        <f t="shared" si="0"/>
        <v>#DIV/0!</v>
      </c>
      <c r="I54" s="18">
        <f t="shared" si="1"/>
        <v>0</v>
      </c>
    </row>
    <row r="55" spans="2:9" ht="27" customHeight="1" thickBot="1" x14ac:dyDescent="0.3">
      <c r="B55" s="2"/>
      <c r="C55" s="12"/>
      <c r="D55" s="12"/>
      <c r="E55" s="30"/>
      <c r="F55" s="19"/>
      <c r="G55" s="163" t="s">
        <v>18</v>
      </c>
      <c r="H55" s="164"/>
      <c r="I55" s="35">
        <f>SUM(I13:I54)</f>
        <v>0</v>
      </c>
    </row>
    <row r="56" spans="2:9" ht="16.5" customHeight="1" x14ac:dyDescent="0.25">
      <c r="B56" s="2"/>
      <c r="C56" s="12"/>
      <c r="D56" s="12"/>
      <c r="E56" s="30"/>
      <c r="F56" s="19"/>
      <c r="G56" s="19"/>
      <c r="H56" s="19"/>
      <c r="I56" s="19"/>
    </row>
    <row r="57" spans="2:9" ht="17.25" customHeight="1" thickBot="1" x14ac:dyDescent="0.3">
      <c r="B57" s="2"/>
      <c r="C57" s="2"/>
      <c r="D57" s="2"/>
      <c r="E57" s="31"/>
      <c r="F57" s="2"/>
      <c r="G57" s="2"/>
      <c r="H57" s="2"/>
      <c r="I57" s="2"/>
    </row>
    <row r="58" spans="2:9" ht="30" customHeight="1" thickBot="1" x14ac:dyDescent="0.3">
      <c r="B58" s="2"/>
      <c r="C58" s="2"/>
      <c r="D58" s="2"/>
      <c r="E58" s="31"/>
      <c r="F58" s="176" t="s">
        <v>11</v>
      </c>
      <c r="G58" s="177"/>
      <c r="H58" s="178"/>
      <c r="I58" s="35">
        <f>I55</f>
        <v>0</v>
      </c>
    </row>
    <row r="59" spans="2:9" ht="24" customHeight="1" thickBot="1" x14ac:dyDescent="0.3">
      <c r="B59" s="2"/>
      <c r="C59" s="2"/>
      <c r="D59" s="2"/>
      <c r="E59" s="31"/>
      <c r="F59" s="20"/>
      <c r="G59" s="20"/>
      <c r="H59" s="20"/>
      <c r="I59" s="19"/>
    </row>
    <row r="60" spans="2:9" ht="18.75" customHeight="1" thickBot="1" x14ac:dyDescent="0.3">
      <c r="B60" s="179" t="s">
        <v>4</v>
      </c>
      <c r="C60" s="180"/>
      <c r="D60" s="180"/>
      <c r="E60" s="180"/>
      <c r="F60" s="181"/>
    </row>
    <row r="61" spans="2:9" ht="45" x14ac:dyDescent="0.25">
      <c r="B61" s="7" t="s">
        <v>24</v>
      </c>
      <c r="C61" s="8" t="s">
        <v>2</v>
      </c>
      <c r="D61" s="8" t="s">
        <v>25</v>
      </c>
      <c r="E61" s="8" t="s">
        <v>26</v>
      </c>
      <c r="F61" s="9" t="s">
        <v>3</v>
      </c>
    </row>
    <row r="62" spans="2:9" ht="15.75" thickBot="1" x14ac:dyDescent="0.3">
      <c r="B62" s="80"/>
      <c r="C62" s="82"/>
      <c r="D62" s="82"/>
      <c r="E62" s="82"/>
      <c r="F62" s="15">
        <f t="shared" ref="F62:F65" si="4">B62*D62+B62*E62</f>
        <v>0</v>
      </c>
    </row>
    <row r="63" spans="2:9" ht="15.75" thickBot="1" x14ac:dyDescent="0.3">
      <c r="B63" s="80"/>
      <c r="C63" s="82"/>
      <c r="D63" s="82"/>
      <c r="E63" s="82"/>
      <c r="F63" s="15">
        <f t="shared" si="4"/>
        <v>0</v>
      </c>
    </row>
    <row r="64" spans="2:9" ht="15.75" thickBot="1" x14ac:dyDescent="0.3">
      <c r="B64" s="80"/>
      <c r="C64" s="82"/>
      <c r="D64" s="82"/>
      <c r="E64" s="82"/>
      <c r="F64" s="15">
        <f t="shared" si="4"/>
        <v>0</v>
      </c>
    </row>
    <row r="65" spans="2:7" ht="15.75" thickBot="1" x14ac:dyDescent="0.3">
      <c r="B65" s="80"/>
      <c r="C65" s="82"/>
      <c r="D65" s="82"/>
      <c r="E65" s="82"/>
      <c r="F65" s="15">
        <f t="shared" si="4"/>
        <v>0</v>
      </c>
    </row>
    <row r="66" spans="2:7" ht="15.75" thickBot="1" x14ac:dyDescent="0.3">
      <c r="B66" s="81"/>
      <c r="C66" s="83"/>
      <c r="D66" s="83"/>
      <c r="E66" s="86"/>
      <c r="F66" s="15">
        <f>B66*D66+B66*E66</f>
        <v>0</v>
      </c>
    </row>
    <row r="67" spans="2:7" ht="18" customHeight="1" x14ac:dyDescent="0.25">
      <c r="B67" s="1"/>
      <c r="C67" s="1"/>
      <c r="D67" s="1"/>
      <c r="E67" s="32"/>
      <c r="F67" s="1"/>
    </row>
    <row r="68" spans="2:7" ht="15.75" thickBot="1" x14ac:dyDescent="0.3"/>
    <row r="69" spans="2:7" ht="30" x14ac:dyDescent="0.25">
      <c r="B69" s="58" t="s">
        <v>8</v>
      </c>
      <c r="C69" s="59" t="s">
        <v>12</v>
      </c>
      <c r="D69" s="60" t="s">
        <v>10</v>
      </c>
    </row>
    <row r="70" spans="2:7" ht="15.75" thickBot="1" x14ac:dyDescent="0.3">
      <c r="B70" s="61">
        <f>420000*5</f>
        <v>2100000</v>
      </c>
      <c r="C70" s="17">
        <f>(F66+I58+F65+F62+F63+F64)*5</f>
        <v>0</v>
      </c>
      <c r="D70" s="62">
        <f>1-C70/B70</f>
        <v>1</v>
      </c>
    </row>
    <row r="74" spans="2:7" ht="16.5" x14ac:dyDescent="0.3">
      <c r="B74" s="135" t="s">
        <v>35</v>
      </c>
      <c r="C74" s="135"/>
      <c r="D74" s="135"/>
      <c r="E74" s="135"/>
      <c r="F74" s="135"/>
      <c r="G74" s="97"/>
    </row>
    <row r="75" spans="2:7" ht="16.5" x14ac:dyDescent="0.25">
      <c r="B75" s="138" t="s">
        <v>36</v>
      </c>
      <c r="C75" s="138"/>
      <c r="D75" s="138"/>
      <c r="E75" s="138"/>
      <c r="F75" s="138"/>
      <c r="G75" s="100"/>
    </row>
  </sheetData>
  <sheetProtection formatCells="0" formatColumns="0" formatRows="0" insertColumns="0" insertRows="0" insertHyperlinks="0" deleteColumns="0" deleteRows="0" sort="0" autoFilter="0" pivotTables="0"/>
  <mergeCells count="12">
    <mergeCell ref="C2:E2"/>
    <mergeCell ref="C3:E3"/>
    <mergeCell ref="C4:E4"/>
    <mergeCell ref="C5:E5"/>
    <mergeCell ref="C6:E6"/>
    <mergeCell ref="B74:F74"/>
    <mergeCell ref="B75:F75"/>
    <mergeCell ref="F58:H58"/>
    <mergeCell ref="B60:F60"/>
    <mergeCell ref="D8:F9"/>
    <mergeCell ref="B11:I11"/>
    <mergeCell ref="G55:H55"/>
  </mergeCells>
  <pageMargins left="0.7" right="0.7" top="0.75" bottom="0.75" header="0.3" footer="0.3"/>
  <pageSetup paperSize="9" scale="1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53"/>
  <sheetViews>
    <sheetView zoomScale="90" zoomScaleNormal="90" workbookViewId="0">
      <selection activeCell="G37" sqref="G37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294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5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9.25" customHeight="1" x14ac:dyDescent="0.25">
      <c r="B13" s="80"/>
      <c r="C13" s="124" t="s">
        <v>295</v>
      </c>
      <c r="D13" s="82"/>
      <c r="E13" s="125">
        <v>300</v>
      </c>
      <c r="F13" s="84"/>
      <c r="G13" s="87"/>
      <c r="H13" s="51" t="e">
        <f>G13/D13</f>
        <v>#DIV/0!</v>
      </c>
      <c r="I13" s="36">
        <f>F13*G13</f>
        <v>0</v>
      </c>
    </row>
    <row r="14" spans="2:9" ht="29.25" customHeight="1" x14ac:dyDescent="0.25">
      <c r="B14" s="80"/>
      <c r="C14" s="124" t="s">
        <v>296</v>
      </c>
      <c r="D14" s="82"/>
      <c r="E14" s="125">
        <v>300</v>
      </c>
      <c r="F14" s="84"/>
      <c r="G14" s="87"/>
      <c r="H14" s="51" t="e">
        <f t="shared" ref="H14:H20" si="0">G14/D14</f>
        <v>#DIV/0!</v>
      </c>
      <c r="I14" s="36">
        <f t="shared" ref="I14:I20" si="1">F14*G14</f>
        <v>0</v>
      </c>
    </row>
    <row r="15" spans="2:9" ht="29.25" customHeight="1" x14ac:dyDescent="0.25">
      <c r="B15" s="80"/>
      <c r="C15" s="124" t="s">
        <v>297</v>
      </c>
      <c r="D15" s="82"/>
      <c r="E15" s="125">
        <v>100</v>
      </c>
      <c r="F15" s="84"/>
      <c r="G15" s="87"/>
      <c r="H15" s="51" t="e">
        <f t="shared" si="0"/>
        <v>#DIV/0!</v>
      </c>
      <c r="I15" s="36">
        <f t="shared" si="1"/>
        <v>0</v>
      </c>
    </row>
    <row r="16" spans="2:9" ht="29.25" customHeight="1" x14ac:dyDescent="0.25">
      <c r="B16" s="80"/>
      <c r="C16" s="124" t="s">
        <v>298</v>
      </c>
      <c r="D16" s="82"/>
      <c r="E16" s="125">
        <v>300</v>
      </c>
      <c r="F16" s="84"/>
      <c r="G16" s="87"/>
      <c r="H16" s="51" t="e">
        <f t="shared" si="0"/>
        <v>#DIV/0!</v>
      </c>
      <c r="I16" s="36">
        <f t="shared" si="1"/>
        <v>0</v>
      </c>
    </row>
    <row r="17" spans="1:9" ht="29.25" customHeight="1" x14ac:dyDescent="0.25">
      <c r="B17" s="80"/>
      <c r="C17" s="124" t="s">
        <v>299</v>
      </c>
      <c r="D17" s="82"/>
      <c r="E17" s="125">
        <v>2500</v>
      </c>
      <c r="F17" s="84"/>
      <c r="G17" s="87"/>
      <c r="H17" s="51" t="e">
        <f t="shared" si="0"/>
        <v>#DIV/0!</v>
      </c>
      <c r="I17" s="36">
        <f t="shared" si="1"/>
        <v>0</v>
      </c>
    </row>
    <row r="18" spans="1:9" ht="29.25" customHeight="1" x14ac:dyDescent="0.25">
      <c r="B18" s="80"/>
      <c r="C18" s="124" t="s">
        <v>300</v>
      </c>
      <c r="D18" s="82"/>
      <c r="E18" s="125">
        <v>100</v>
      </c>
      <c r="F18" s="84"/>
      <c r="G18" s="87"/>
      <c r="H18" s="51" t="e">
        <f t="shared" si="0"/>
        <v>#DIV/0!</v>
      </c>
      <c r="I18" s="36">
        <f t="shared" si="1"/>
        <v>0</v>
      </c>
    </row>
    <row r="19" spans="1:9" ht="29.25" customHeight="1" x14ac:dyDescent="0.25">
      <c r="B19" s="80"/>
      <c r="C19" s="124" t="s">
        <v>301</v>
      </c>
      <c r="D19" s="82"/>
      <c r="E19" s="125">
        <v>100</v>
      </c>
      <c r="F19" s="84"/>
      <c r="G19" s="87"/>
      <c r="H19" s="51" t="e">
        <f t="shared" si="0"/>
        <v>#DIV/0!</v>
      </c>
      <c r="I19" s="36">
        <f t="shared" si="1"/>
        <v>0</v>
      </c>
    </row>
    <row r="20" spans="1:9" ht="29.25" customHeight="1" thickBot="1" x14ac:dyDescent="0.3">
      <c r="B20" s="80"/>
      <c r="C20" s="124" t="s">
        <v>302</v>
      </c>
      <c r="D20" s="82"/>
      <c r="E20" s="125">
        <v>100</v>
      </c>
      <c r="F20" s="84"/>
      <c r="G20" s="87"/>
      <c r="H20" s="51" t="e">
        <f t="shared" si="0"/>
        <v>#DIV/0!</v>
      </c>
      <c r="I20" s="36">
        <f t="shared" si="1"/>
        <v>0</v>
      </c>
    </row>
    <row r="21" spans="1:9" ht="32.25" customHeight="1" thickBot="1" x14ac:dyDescent="0.3">
      <c r="B21" s="2"/>
      <c r="C21" s="2"/>
      <c r="D21" s="2"/>
      <c r="E21" s="2"/>
      <c r="F21" s="2"/>
      <c r="G21" s="151" t="s">
        <v>19</v>
      </c>
      <c r="H21" s="152"/>
      <c r="I21" s="65">
        <f>SUM(I13:I20)</f>
        <v>0</v>
      </c>
    </row>
    <row r="22" spans="1:9" ht="32.25" customHeight="1" thickBot="1" x14ac:dyDescent="0.3">
      <c r="B22" s="2"/>
      <c r="C22" s="2"/>
      <c r="D22" s="2"/>
      <c r="E22" s="2"/>
      <c r="F22" s="2"/>
      <c r="G22" s="2"/>
      <c r="H22" s="2"/>
      <c r="I22" s="2"/>
    </row>
    <row r="23" spans="1:9" ht="18.75" customHeight="1" thickBot="1" x14ac:dyDescent="0.3">
      <c r="B23" s="153" t="s">
        <v>5</v>
      </c>
      <c r="C23" s="154"/>
      <c r="D23" s="154"/>
      <c r="E23" s="154"/>
      <c r="F23" s="155"/>
    </row>
    <row r="24" spans="1:9" ht="30" customHeight="1" x14ac:dyDescent="0.25">
      <c r="A24" s="1"/>
      <c r="B24" s="7" t="s">
        <v>24</v>
      </c>
      <c r="C24" s="8" t="s">
        <v>2</v>
      </c>
      <c r="D24" s="8" t="s">
        <v>25</v>
      </c>
      <c r="E24" s="8" t="s">
        <v>26</v>
      </c>
      <c r="F24" s="9" t="s">
        <v>3</v>
      </c>
    </row>
    <row r="25" spans="1:9" ht="18" customHeight="1" x14ac:dyDescent="0.25">
      <c r="B25" s="77"/>
      <c r="C25" s="90"/>
      <c r="D25" s="91"/>
      <c r="E25" s="91"/>
      <c r="F25" s="34">
        <f>B25*D25+B25*E25</f>
        <v>0</v>
      </c>
    </row>
    <row r="26" spans="1:9" ht="18" customHeight="1" x14ac:dyDescent="0.25">
      <c r="B26" s="115"/>
      <c r="C26" s="116"/>
      <c r="D26" s="93"/>
      <c r="E26" s="93"/>
      <c r="F26" s="34">
        <f t="shared" ref="F26:F28" si="2">B26*D26+B26*E26</f>
        <v>0</v>
      </c>
    </row>
    <row r="27" spans="1:9" ht="18" customHeight="1" x14ac:dyDescent="0.25">
      <c r="B27" s="115"/>
      <c r="C27" s="116"/>
      <c r="D27" s="93"/>
      <c r="E27" s="93"/>
      <c r="F27" s="34">
        <f t="shared" si="2"/>
        <v>0</v>
      </c>
    </row>
    <row r="28" spans="1:9" ht="18" customHeight="1" x14ac:dyDescent="0.25">
      <c r="B28" s="115"/>
      <c r="C28" s="116"/>
      <c r="D28" s="93"/>
      <c r="E28" s="93"/>
      <c r="F28" s="34">
        <f t="shared" si="2"/>
        <v>0</v>
      </c>
    </row>
    <row r="29" spans="1:9" ht="18" customHeight="1" thickBot="1" x14ac:dyDescent="0.3">
      <c r="B29" s="40"/>
      <c r="C29" s="41"/>
      <c r="D29" s="42"/>
      <c r="E29" s="42"/>
      <c r="F29" s="15">
        <f>B29*D29+B29*E29</f>
        <v>0</v>
      </c>
    </row>
    <row r="30" spans="1:9" ht="17.25" customHeight="1" thickBot="1" x14ac:dyDescent="0.3">
      <c r="B30" s="1"/>
      <c r="C30" s="1"/>
      <c r="D30" s="1"/>
      <c r="E30" s="24" t="s">
        <v>22</v>
      </c>
      <c r="F30" s="25">
        <f>SUM(F25:F29)</f>
        <v>0</v>
      </c>
    </row>
    <row r="31" spans="1:9" ht="17.25" customHeight="1" x14ac:dyDescent="0.25">
      <c r="B31" s="1"/>
      <c r="C31" s="1"/>
      <c r="D31" s="1"/>
      <c r="E31" s="1"/>
      <c r="F31" s="1"/>
    </row>
    <row r="32" spans="1:9" ht="15.75" thickBot="1" x14ac:dyDescent="0.3"/>
    <row r="33" spans="2:5" ht="42" customHeight="1" x14ac:dyDescent="0.25">
      <c r="B33" s="58" t="s">
        <v>8</v>
      </c>
      <c r="C33" s="59" t="s">
        <v>12</v>
      </c>
      <c r="D33" s="60" t="s">
        <v>10</v>
      </c>
    </row>
    <row r="34" spans="2:5" ht="15.75" thickBot="1" x14ac:dyDescent="0.3">
      <c r="B34" s="71">
        <f>60000*5</f>
        <v>300000</v>
      </c>
      <c r="C34" s="14">
        <f>(F30+I21)*5</f>
        <v>0</v>
      </c>
      <c r="D34" s="62">
        <f>1-C34/B34</f>
        <v>1</v>
      </c>
    </row>
    <row r="36" spans="2:5" ht="15.75" thickBot="1" x14ac:dyDescent="0.3"/>
    <row r="37" spans="2:5" x14ac:dyDescent="0.25">
      <c r="B37" s="156" t="s">
        <v>475</v>
      </c>
      <c r="C37" s="157"/>
      <c r="D37" s="157"/>
      <c r="E37" s="158"/>
    </row>
    <row r="38" spans="2:5" x14ac:dyDescent="0.25">
      <c r="B38" s="44" t="s">
        <v>27</v>
      </c>
      <c r="C38" s="139" t="s">
        <v>28</v>
      </c>
      <c r="D38" s="139"/>
      <c r="E38" s="45" t="s">
        <v>29</v>
      </c>
    </row>
    <row r="39" spans="2:5" x14ac:dyDescent="0.25">
      <c r="B39" s="77"/>
      <c r="C39" s="140"/>
      <c r="D39" s="140"/>
      <c r="E39" s="78"/>
    </row>
    <row r="40" spans="2:5" x14ac:dyDescent="0.25">
      <c r="B40" s="77"/>
      <c r="C40" s="140"/>
      <c r="D40" s="140"/>
      <c r="E40" s="78"/>
    </row>
    <row r="41" spans="2:5" x14ac:dyDescent="0.25">
      <c r="B41" s="77"/>
      <c r="C41" s="140"/>
      <c r="D41" s="140"/>
      <c r="E41" s="78"/>
    </row>
    <row r="42" spans="2:5" x14ac:dyDescent="0.25">
      <c r="B42" s="77"/>
      <c r="C42" s="140"/>
      <c r="D42" s="140"/>
      <c r="E42" s="78"/>
    </row>
    <row r="43" spans="2:5" x14ac:dyDescent="0.25">
      <c r="B43" s="77"/>
      <c r="C43" s="140"/>
      <c r="D43" s="140"/>
      <c r="E43" s="78"/>
    </row>
    <row r="44" spans="2:5" x14ac:dyDescent="0.25">
      <c r="B44" s="77"/>
      <c r="C44" s="140"/>
      <c r="D44" s="140"/>
      <c r="E44" s="78"/>
    </row>
    <row r="45" spans="2:5" x14ac:dyDescent="0.25">
      <c r="B45" s="77"/>
      <c r="C45" s="140"/>
      <c r="D45" s="140"/>
      <c r="E45" s="78"/>
    </row>
    <row r="46" spans="2:5" x14ac:dyDescent="0.25">
      <c r="B46" s="77"/>
      <c r="C46" s="140"/>
      <c r="D46" s="140"/>
      <c r="E46" s="78"/>
    </row>
    <row r="47" spans="2:5" x14ac:dyDescent="0.25">
      <c r="B47" s="77"/>
      <c r="C47" s="140"/>
      <c r="D47" s="140"/>
      <c r="E47" s="78"/>
    </row>
    <row r="48" spans="2:5" x14ac:dyDescent="0.25">
      <c r="B48" s="77"/>
      <c r="C48" s="140"/>
      <c r="D48" s="140"/>
      <c r="E48" s="78"/>
    </row>
    <row r="49" spans="2:7" x14ac:dyDescent="0.25">
      <c r="B49" s="77"/>
      <c r="C49" s="140"/>
      <c r="D49" s="140"/>
      <c r="E49" s="78"/>
    </row>
    <row r="50" spans="2:7" ht="15.75" thickBot="1" x14ac:dyDescent="0.3">
      <c r="B50" s="40"/>
      <c r="C50" s="141"/>
      <c r="D50" s="141"/>
      <c r="E50" s="79"/>
    </row>
    <row r="52" spans="2:7" ht="16.5" x14ac:dyDescent="0.3">
      <c r="B52" s="135" t="s">
        <v>35</v>
      </c>
      <c r="C52" s="135"/>
      <c r="D52" s="135"/>
      <c r="E52" s="135"/>
      <c r="F52" s="135"/>
      <c r="G52" s="97"/>
    </row>
    <row r="53" spans="2:7" ht="16.5" x14ac:dyDescent="0.25">
      <c r="B53" s="138" t="s">
        <v>36</v>
      </c>
      <c r="C53" s="138"/>
      <c r="D53" s="138"/>
      <c r="E53" s="138"/>
      <c r="F53" s="138"/>
      <c r="G53" s="100"/>
    </row>
  </sheetData>
  <sheetProtection formatCells="0" formatColumns="0" formatRows="0" insertColumns="0" insertRows="0" insertHyperlinks="0" deleteColumns="0" deleteRows="0" sort="0" autoFilter="0" pivotTables="0"/>
  <mergeCells count="25">
    <mergeCell ref="C49:D49"/>
    <mergeCell ref="C50:D50"/>
    <mergeCell ref="B52:F52"/>
    <mergeCell ref="B53:F53"/>
    <mergeCell ref="B11:I11"/>
    <mergeCell ref="G21:H21"/>
    <mergeCell ref="B23:F23"/>
    <mergeCell ref="B37:E37"/>
    <mergeCell ref="C38:D38"/>
    <mergeCell ref="C39:D39"/>
    <mergeCell ref="C44:D44"/>
    <mergeCell ref="C45:D45"/>
    <mergeCell ref="C46:D46"/>
    <mergeCell ref="C47:D47"/>
    <mergeCell ref="C48:D48"/>
    <mergeCell ref="C2:E2"/>
    <mergeCell ref="C3:E3"/>
    <mergeCell ref="C4:E4"/>
    <mergeCell ref="C5:E5"/>
    <mergeCell ref="C6:E6"/>
    <mergeCell ref="D8:F9"/>
    <mergeCell ref="C40:D40"/>
    <mergeCell ref="C41:D41"/>
    <mergeCell ref="C42:D42"/>
    <mergeCell ref="C43:D43"/>
  </mergeCells>
  <pageMargins left="0.7" right="0.7" top="0.75" bottom="0.75" header="0.3" footer="0.3"/>
  <pageSetup paperSize="9" scale="4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I64"/>
  <sheetViews>
    <sheetView zoomScale="90" zoomScaleNormal="90" workbookViewId="0">
      <selection activeCell="B47" sqref="B47"/>
    </sheetView>
  </sheetViews>
  <sheetFormatPr defaultRowHeight="15" x14ac:dyDescent="0.25"/>
  <cols>
    <col min="1" max="1" width="6.7109375" customWidth="1"/>
    <col min="2" max="2" width="24.85546875" customWidth="1"/>
    <col min="3" max="3" width="36.7109375" customWidth="1"/>
    <col min="4" max="4" width="36.85546875" bestFit="1" customWidth="1"/>
    <col min="5" max="5" width="28.140625" style="29" customWidth="1"/>
    <col min="6" max="6" width="23.5703125" customWidth="1"/>
    <col min="7" max="7" width="11.5703125" bestFit="1" customWidth="1"/>
    <col min="8" max="8" width="11.5703125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303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9.5" thickBot="1" x14ac:dyDescent="0.3">
      <c r="B11" s="182" t="s">
        <v>21</v>
      </c>
      <c r="C11" s="183"/>
      <c r="D11" s="183"/>
      <c r="E11" s="183"/>
      <c r="F11" s="183"/>
      <c r="G11" s="183"/>
      <c r="H11" s="184"/>
      <c r="I11" s="185"/>
    </row>
    <row r="12" spans="2:9" ht="90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7.75" customHeight="1" x14ac:dyDescent="0.25">
      <c r="B13" s="72"/>
      <c r="C13" s="13" t="s">
        <v>304</v>
      </c>
      <c r="D13" s="129"/>
      <c r="E13" s="126">
        <v>150</v>
      </c>
      <c r="F13" s="130"/>
      <c r="G13" s="75"/>
      <c r="H13" s="47" t="e">
        <f>G13/D13</f>
        <v>#DIV/0!</v>
      </c>
      <c r="I13" s="55">
        <f>G13*F13</f>
        <v>0</v>
      </c>
    </row>
    <row r="14" spans="2:9" ht="27.75" customHeight="1" x14ac:dyDescent="0.25">
      <c r="B14" s="72"/>
      <c r="C14" s="13" t="s">
        <v>305</v>
      </c>
      <c r="D14" s="129"/>
      <c r="E14" s="126">
        <v>60</v>
      </c>
      <c r="F14" s="130"/>
      <c r="G14" s="75"/>
      <c r="H14" s="47" t="e">
        <f t="shared" ref="H14:H31" si="0">G14/D14</f>
        <v>#DIV/0!</v>
      </c>
      <c r="I14" s="55">
        <f t="shared" ref="I14:I31" si="1">G14*F14</f>
        <v>0</v>
      </c>
    </row>
    <row r="15" spans="2:9" ht="27.75" customHeight="1" x14ac:dyDescent="0.25">
      <c r="B15" s="72"/>
      <c r="C15" s="13" t="s">
        <v>306</v>
      </c>
      <c r="D15" s="129"/>
      <c r="E15" s="126">
        <v>200</v>
      </c>
      <c r="F15" s="130"/>
      <c r="G15" s="75"/>
      <c r="H15" s="47" t="e">
        <f t="shared" si="0"/>
        <v>#DIV/0!</v>
      </c>
      <c r="I15" s="55">
        <f t="shared" si="1"/>
        <v>0</v>
      </c>
    </row>
    <row r="16" spans="2:9" ht="27.75" customHeight="1" x14ac:dyDescent="0.25">
      <c r="B16" s="72"/>
      <c r="C16" s="13" t="s">
        <v>307</v>
      </c>
      <c r="D16" s="129"/>
      <c r="E16" s="126">
        <v>200</v>
      </c>
      <c r="F16" s="130"/>
      <c r="G16" s="75"/>
      <c r="H16" s="47" t="e">
        <f t="shared" si="0"/>
        <v>#DIV/0!</v>
      </c>
      <c r="I16" s="55">
        <f t="shared" si="1"/>
        <v>0</v>
      </c>
    </row>
    <row r="17" spans="2:9" ht="27.75" customHeight="1" x14ac:dyDescent="0.25">
      <c r="B17" s="72"/>
      <c r="C17" s="13" t="s">
        <v>145</v>
      </c>
      <c r="D17" s="129"/>
      <c r="E17" s="126">
        <v>120</v>
      </c>
      <c r="F17" s="130"/>
      <c r="G17" s="75"/>
      <c r="H17" s="47" t="e">
        <f t="shared" si="0"/>
        <v>#DIV/0!</v>
      </c>
      <c r="I17" s="55">
        <f t="shared" si="1"/>
        <v>0</v>
      </c>
    </row>
    <row r="18" spans="2:9" ht="27.75" customHeight="1" x14ac:dyDescent="0.25">
      <c r="B18" s="72"/>
      <c r="C18" s="13" t="s">
        <v>146</v>
      </c>
      <c r="D18" s="129"/>
      <c r="E18" s="126">
        <v>400</v>
      </c>
      <c r="F18" s="130"/>
      <c r="G18" s="75"/>
      <c r="H18" s="47" t="e">
        <f t="shared" si="0"/>
        <v>#DIV/0!</v>
      </c>
      <c r="I18" s="55">
        <f t="shared" si="1"/>
        <v>0</v>
      </c>
    </row>
    <row r="19" spans="2:9" ht="27.75" customHeight="1" x14ac:dyDescent="0.25">
      <c r="B19" s="72"/>
      <c r="C19" s="13" t="s">
        <v>308</v>
      </c>
      <c r="D19" s="129"/>
      <c r="E19" s="126">
        <v>120</v>
      </c>
      <c r="F19" s="130"/>
      <c r="G19" s="75"/>
      <c r="H19" s="47" t="e">
        <f t="shared" si="0"/>
        <v>#DIV/0!</v>
      </c>
      <c r="I19" s="55">
        <f t="shared" si="1"/>
        <v>0</v>
      </c>
    </row>
    <row r="20" spans="2:9" ht="27.75" customHeight="1" x14ac:dyDescent="0.25">
      <c r="B20" s="72"/>
      <c r="C20" s="13" t="s">
        <v>144</v>
      </c>
      <c r="D20" s="129"/>
      <c r="E20" s="126">
        <v>200</v>
      </c>
      <c r="F20" s="130"/>
      <c r="G20" s="75"/>
      <c r="H20" s="47" t="e">
        <f t="shared" si="0"/>
        <v>#DIV/0!</v>
      </c>
      <c r="I20" s="55">
        <f t="shared" si="1"/>
        <v>0</v>
      </c>
    </row>
    <row r="21" spans="2:9" ht="27.75" customHeight="1" x14ac:dyDescent="0.25">
      <c r="B21" s="72"/>
      <c r="C21" s="13" t="s">
        <v>309</v>
      </c>
      <c r="D21" s="129"/>
      <c r="E21" s="126">
        <v>100</v>
      </c>
      <c r="F21" s="130"/>
      <c r="G21" s="75"/>
      <c r="H21" s="47" t="e">
        <f t="shared" si="0"/>
        <v>#DIV/0!</v>
      </c>
      <c r="I21" s="55">
        <f t="shared" si="1"/>
        <v>0</v>
      </c>
    </row>
    <row r="22" spans="2:9" ht="27.75" customHeight="1" x14ac:dyDescent="0.25">
      <c r="B22" s="72"/>
      <c r="C22" s="13" t="s">
        <v>310</v>
      </c>
      <c r="D22" s="129"/>
      <c r="E22" s="126">
        <v>120</v>
      </c>
      <c r="F22" s="130"/>
      <c r="G22" s="75"/>
      <c r="H22" s="47" t="e">
        <f t="shared" si="0"/>
        <v>#DIV/0!</v>
      </c>
      <c r="I22" s="55">
        <f t="shared" si="1"/>
        <v>0</v>
      </c>
    </row>
    <row r="23" spans="2:9" ht="27.75" customHeight="1" x14ac:dyDescent="0.25">
      <c r="B23" s="72"/>
      <c r="C23" s="13" t="s">
        <v>311</v>
      </c>
      <c r="D23" s="129"/>
      <c r="E23" s="126">
        <v>400</v>
      </c>
      <c r="F23" s="130"/>
      <c r="G23" s="75"/>
      <c r="H23" s="47" t="e">
        <f t="shared" si="0"/>
        <v>#DIV/0!</v>
      </c>
      <c r="I23" s="55">
        <f t="shared" si="1"/>
        <v>0</v>
      </c>
    </row>
    <row r="24" spans="2:9" ht="27.75" customHeight="1" x14ac:dyDescent="0.25">
      <c r="B24" s="72"/>
      <c r="C24" s="13" t="s">
        <v>312</v>
      </c>
      <c r="D24" s="129"/>
      <c r="E24" s="126">
        <v>120</v>
      </c>
      <c r="F24" s="130"/>
      <c r="G24" s="75"/>
      <c r="H24" s="47" t="e">
        <f t="shared" si="0"/>
        <v>#DIV/0!</v>
      </c>
      <c r="I24" s="55">
        <f t="shared" si="1"/>
        <v>0</v>
      </c>
    </row>
    <row r="25" spans="2:9" ht="27.75" customHeight="1" x14ac:dyDescent="0.25">
      <c r="B25" s="72"/>
      <c r="C25" s="13" t="s">
        <v>313</v>
      </c>
      <c r="D25" s="129"/>
      <c r="E25" s="126">
        <v>300</v>
      </c>
      <c r="F25" s="130"/>
      <c r="G25" s="75"/>
      <c r="H25" s="47" t="e">
        <f t="shared" si="0"/>
        <v>#DIV/0!</v>
      </c>
      <c r="I25" s="55">
        <f t="shared" si="1"/>
        <v>0</v>
      </c>
    </row>
    <row r="26" spans="2:9" ht="27.75" customHeight="1" x14ac:dyDescent="0.25">
      <c r="B26" s="72"/>
      <c r="C26" s="13" t="s">
        <v>314</v>
      </c>
      <c r="D26" s="129"/>
      <c r="E26" s="126">
        <v>100</v>
      </c>
      <c r="F26" s="130"/>
      <c r="G26" s="75"/>
      <c r="H26" s="47" t="e">
        <f t="shared" si="0"/>
        <v>#DIV/0!</v>
      </c>
      <c r="I26" s="55">
        <f t="shared" si="1"/>
        <v>0</v>
      </c>
    </row>
    <row r="27" spans="2:9" ht="27.75" customHeight="1" x14ac:dyDescent="0.25">
      <c r="B27" s="72"/>
      <c r="C27" s="13" t="s">
        <v>315</v>
      </c>
      <c r="D27" s="129"/>
      <c r="E27" s="126">
        <v>200</v>
      </c>
      <c r="F27" s="130"/>
      <c r="G27" s="75"/>
      <c r="H27" s="47" t="e">
        <f t="shared" si="0"/>
        <v>#DIV/0!</v>
      </c>
      <c r="I27" s="55">
        <f t="shared" si="1"/>
        <v>0</v>
      </c>
    </row>
    <row r="28" spans="2:9" ht="27.75" customHeight="1" x14ac:dyDescent="0.25">
      <c r="B28" s="72"/>
      <c r="C28" s="13" t="s">
        <v>316</v>
      </c>
      <c r="D28" s="129"/>
      <c r="E28" s="126">
        <v>60</v>
      </c>
      <c r="F28" s="130"/>
      <c r="G28" s="75"/>
      <c r="H28" s="47" t="e">
        <f t="shared" si="0"/>
        <v>#DIV/0!</v>
      </c>
      <c r="I28" s="55">
        <f t="shared" si="1"/>
        <v>0</v>
      </c>
    </row>
    <row r="29" spans="2:9" ht="27.75" customHeight="1" x14ac:dyDescent="0.25">
      <c r="B29" s="72"/>
      <c r="C29" s="13" t="s">
        <v>317</v>
      </c>
      <c r="D29" s="129"/>
      <c r="E29" s="126">
        <v>60</v>
      </c>
      <c r="F29" s="130"/>
      <c r="G29" s="75"/>
      <c r="H29" s="47" t="e">
        <f t="shared" si="0"/>
        <v>#DIV/0!</v>
      </c>
      <c r="I29" s="55">
        <f t="shared" si="1"/>
        <v>0</v>
      </c>
    </row>
    <row r="30" spans="2:9" ht="27.75" customHeight="1" x14ac:dyDescent="0.25">
      <c r="B30" s="72"/>
      <c r="C30" s="13" t="s">
        <v>318</v>
      </c>
      <c r="D30" s="129"/>
      <c r="E30" s="126">
        <v>60</v>
      </c>
      <c r="F30" s="130"/>
      <c r="G30" s="75"/>
      <c r="H30" s="47" t="e">
        <f t="shared" si="0"/>
        <v>#DIV/0!</v>
      </c>
      <c r="I30" s="55">
        <f t="shared" si="1"/>
        <v>0</v>
      </c>
    </row>
    <row r="31" spans="2:9" ht="27.75" customHeight="1" thickBot="1" x14ac:dyDescent="0.3">
      <c r="B31" s="72"/>
      <c r="C31" s="13" t="s">
        <v>319</v>
      </c>
      <c r="D31" s="129"/>
      <c r="E31" s="126">
        <v>60</v>
      </c>
      <c r="F31" s="130"/>
      <c r="G31" s="75"/>
      <c r="H31" s="47" t="e">
        <f t="shared" si="0"/>
        <v>#DIV/0!</v>
      </c>
      <c r="I31" s="55">
        <f t="shared" si="1"/>
        <v>0</v>
      </c>
    </row>
    <row r="32" spans="2:9" ht="27" customHeight="1" thickBot="1" x14ac:dyDescent="0.3">
      <c r="B32" s="2"/>
      <c r="C32" s="12"/>
      <c r="D32" s="12"/>
      <c r="E32" s="30"/>
      <c r="F32" s="19"/>
      <c r="G32" s="163" t="s">
        <v>18</v>
      </c>
      <c r="H32" s="164"/>
      <c r="I32" s="35">
        <f>SUM(I13:I31)</f>
        <v>0</v>
      </c>
    </row>
    <row r="33" spans="2:9" ht="16.5" customHeight="1" x14ac:dyDescent="0.25">
      <c r="B33" s="2"/>
      <c r="C33" s="12"/>
      <c r="D33" s="12"/>
      <c r="E33" s="30"/>
      <c r="F33" s="19"/>
      <c r="G33" s="19"/>
      <c r="H33" s="19"/>
      <c r="I33" s="19"/>
    </row>
    <row r="34" spans="2:9" ht="17.25" customHeight="1" thickBot="1" x14ac:dyDescent="0.3">
      <c r="B34" s="2"/>
      <c r="C34" s="2"/>
      <c r="D34" s="2"/>
      <c r="E34" s="31"/>
      <c r="F34" s="2"/>
      <c r="G34" s="2"/>
      <c r="H34" s="2"/>
      <c r="I34" s="2"/>
    </row>
    <row r="35" spans="2:9" ht="30" customHeight="1" thickBot="1" x14ac:dyDescent="0.3">
      <c r="B35" s="2"/>
      <c r="C35" s="2"/>
      <c r="D35" s="2"/>
      <c r="E35" s="31"/>
      <c r="F35" s="176" t="s">
        <v>11</v>
      </c>
      <c r="G35" s="177"/>
      <c r="H35" s="178"/>
      <c r="I35" s="35">
        <f>I32</f>
        <v>0</v>
      </c>
    </row>
    <row r="36" spans="2:9" ht="24" customHeight="1" thickBot="1" x14ac:dyDescent="0.3">
      <c r="B36" s="2"/>
      <c r="C36" s="2"/>
      <c r="D36" s="2"/>
      <c r="E36" s="31"/>
      <c r="F36" s="20"/>
      <c r="G36" s="20"/>
      <c r="H36" s="20"/>
      <c r="I36" s="19"/>
    </row>
    <row r="37" spans="2:9" ht="18.75" customHeight="1" thickBot="1" x14ac:dyDescent="0.3">
      <c r="B37" s="179" t="s">
        <v>4</v>
      </c>
      <c r="C37" s="180"/>
      <c r="D37" s="180"/>
      <c r="E37" s="180"/>
      <c r="F37" s="181"/>
    </row>
    <row r="38" spans="2:9" ht="45" x14ac:dyDescent="0.25">
      <c r="B38" s="7" t="s">
        <v>24</v>
      </c>
      <c r="C38" s="8" t="s">
        <v>2</v>
      </c>
      <c r="D38" s="8" t="s">
        <v>25</v>
      </c>
      <c r="E38" s="8" t="s">
        <v>26</v>
      </c>
      <c r="F38" s="9" t="s">
        <v>3</v>
      </c>
    </row>
    <row r="39" spans="2:9" ht="15.75" thickBot="1" x14ac:dyDescent="0.3">
      <c r="B39" s="80"/>
      <c r="C39" s="82"/>
      <c r="D39" s="82"/>
      <c r="E39" s="82"/>
      <c r="F39" s="15">
        <f t="shared" ref="F39:F42" si="2">B39*D39+B39*E39</f>
        <v>0</v>
      </c>
    </row>
    <row r="40" spans="2:9" ht="15.75" thickBot="1" x14ac:dyDescent="0.3">
      <c r="B40" s="80"/>
      <c r="C40" s="82"/>
      <c r="D40" s="82"/>
      <c r="E40" s="82"/>
      <c r="F40" s="15">
        <f t="shared" si="2"/>
        <v>0</v>
      </c>
    </row>
    <row r="41" spans="2:9" ht="15.75" thickBot="1" x14ac:dyDescent="0.3">
      <c r="B41" s="80"/>
      <c r="C41" s="82"/>
      <c r="D41" s="82"/>
      <c r="E41" s="82"/>
      <c r="F41" s="15">
        <f t="shared" si="2"/>
        <v>0</v>
      </c>
    </row>
    <row r="42" spans="2:9" ht="15.75" thickBot="1" x14ac:dyDescent="0.3">
      <c r="B42" s="80"/>
      <c r="C42" s="82"/>
      <c r="D42" s="82"/>
      <c r="E42" s="82"/>
      <c r="F42" s="15">
        <f t="shared" si="2"/>
        <v>0</v>
      </c>
    </row>
    <row r="43" spans="2:9" ht="15.75" thickBot="1" x14ac:dyDescent="0.3">
      <c r="B43" s="81"/>
      <c r="C43" s="83"/>
      <c r="D43" s="83"/>
      <c r="E43" s="86"/>
      <c r="F43" s="15">
        <f>B43*D43+B43*E43</f>
        <v>0</v>
      </c>
    </row>
    <row r="44" spans="2:9" ht="18" customHeight="1" x14ac:dyDescent="0.25">
      <c r="B44" s="1"/>
      <c r="C44" s="1"/>
      <c r="D44" s="1"/>
      <c r="E44" s="32"/>
      <c r="F44" s="1"/>
    </row>
    <row r="45" spans="2:9" ht="15.75" thickBot="1" x14ac:dyDescent="0.3"/>
    <row r="46" spans="2:9" ht="30" x14ac:dyDescent="0.25">
      <c r="B46" s="58" t="s">
        <v>8</v>
      </c>
      <c r="C46" s="59" t="s">
        <v>12</v>
      </c>
      <c r="D46" s="60" t="s">
        <v>10</v>
      </c>
    </row>
    <row r="47" spans="2:9" ht="15.75" thickBot="1" x14ac:dyDescent="0.3">
      <c r="B47" s="61">
        <f>26000*5</f>
        <v>130000</v>
      </c>
      <c r="C47" s="17">
        <f>(F43+I35+F42+F39+F40+F41)*5</f>
        <v>0</v>
      </c>
      <c r="D47" s="62">
        <f>1-C47/B47</f>
        <v>1</v>
      </c>
    </row>
    <row r="49" spans="2:7" ht="15.75" thickBot="1" x14ac:dyDescent="0.3"/>
    <row r="50" spans="2:7" x14ac:dyDescent="0.25">
      <c r="B50" s="156" t="s">
        <v>475</v>
      </c>
      <c r="C50" s="157"/>
      <c r="D50" s="157"/>
      <c r="E50" s="158"/>
    </row>
    <row r="51" spans="2:7" x14ac:dyDescent="0.25">
      <c r="B51" s="44" t="s">
        <v>27</v>
      </c>
      <c r="C51" s="139" t="s">
        <v>28</v>
      </c>
      <c r="D51" s="139"/>
      <c r="E51" s="45" t="s">
        <v>29</v>
      </c>
    </row>
    <row r="52" spans="2:7" x14ac:dyDescent="0.25">
      <c r="B52" s="77"/>
      <c r="C52" s="140"/>
      <c r="D52" s="140"/>
      <c r="E52" s="78"/>
    </row>
    <row r="53" spans="2:7" x14ac:dyDescent="0.25">
      <c r="B53" s="77"/>
      <c r="C53" s="140"/>
      <c r="D53" s="140"/>
      <c r="E53" s="78"/>
    </row>
    <row r="54" spans="2:7" x14ac:dyDescent="0.25">
      <c r="B54" s="77"/>
      <c r="C54" s="140"/>
      <c r="D54" s="140"/>
      <c r="E54" s="78"/>
    </row>
    <row r="55" spans="2:7" x14ac:dyDescent="0.25">
      <c r="B55" s="77"/>
      <c r="C55" s="140"/>
      <c r="D55" s="140"/>
      <c r="E55" s="78"/>
    </row>
    <row r="56" spans="2:7" x14ac:dyDescent="0.25">
      <c r="B56" s="77"/>
      <c r="C56" s="140"/>
      <c r="D56" s="140"/>
      <c r="E56" s="78"/>
    </row>
    <row r="57" spans="2:7" x14ac:dyDescent="0.25">
      <c r="B57" s="77"/>
      <c r="C57" s="140"/>
      <c r="D57" s="140"/>
      <c r="E57" s="78"/>
    </row>
    <row r="58" spans="2:7" x14ac:dyDescent="0.25">
      <c r="B58" s="77"/>
      <c r="C58" s="140"/>
      <c r="D58" s="140"/>
      <c r="E58" s="78"/>
    </row>
    <row r="59" spans="2:7" x14ac:dyDescent="0.25">
      <c r="B59" s="77"/>
      <c r="C59" s="140"/>
      <c r="D59" s="140"/>
      <c r="E59" s="78"/>
    </row>
    <row r="60" spans="2:7" x14ac:dyDescent="0.25">
      <c r="B60" s="77"/>
      <c r="C60" s="140"/>
      <c r="D60" s="140"/>
      <c r="E60" s="78"/>
    </row>
    <row r="61" spans="2:7" ht="15.75" thickBot="1" x14ac:dyDescent="0.3">
      <c r="B61" s="40"/>
      <c r="C61" s="141"/>
      <c r="D61" s="141"/>
      <c r="E61" s="79"/>
    </row>
    <row r="63" spans="2:7" ht="16.5" x14ac:dyDescent="0.3">
      <c r="B63" s="135" t="s">
        <v>35</v>
      </c>
      <c r="C63" s="135"/>
      <c r="D63" s="135"/>
      <c r="E63" s="135"/>
      <c r="F63" s="135"/>
      <c r="G63" s="97"/>
    </row>
    <row r="64" spans="2:7" ht="16.5" x14ac:dyDescent="0.25">
      <c r="B64" s="138" t="s">
        <v>36</v>
      </c>
      <c r="C64" s="138"/>
      <c r="D64" s="138"/>
      <c r="E64" s="138"/>
      <c r="F64" s="138"/>
      <c r="G64" s="100"/>
    </row>
  </sheetData>
  <sheetProtection formatCells="0" formatColumns="0" formatRows="0" insertColumns="0" insertRows="0" insertHyperlinks="0" deleteColumns="0" deleteRows="0" sort="0" autoFilter="0" pivotTables="0"/>
  <mergeCells count="24">
    <mergeCell ref="C52:D52"/>
    <mergeCell ref="C60:D60"/>
    <mergeCell ref="C61:D61"/>
    <mergeCell ref="B63:F63"/>
    <mergeCell ref="B64:F64"/>
    <mergeCell ref="C53:D53"/>
    <mergeCell ref="C54:D54"/>
    <mergeCell ref="C55:D55"/>
    <mergeCell ref="C56:D56"/>
    <mergeCell ref="C57:D57"/>
    <mergeCell ref="C58:D58"/>
    <mergeCell ref="C59:D59"/>
    <mergeCell ref="C51:D51"/>
    <mergeCell ref="C2:E2"/>
    <mergeCell ref="C3:E3"/>
    <mergeCell ref="C4:E4"/>
    <mergeCell ref="C5:E5"/>
    <mergeCell ref="C6:E6"/>
    <mergeCell ref="D8:F9"/>
    <mergeCell ref="B11:I11"/>
    <mergeCell ref="G32:H32"/>
    <mergeCell ref="F35:H35"/>
    <mergeCell ref="B37:F37"/>
    <mergeCell ref="B50:E50"/>
  </mergeCells>
  <pageMargins left="0.7" right="0.7" top="0.75" bottom="0.75" header="0.3" footer="0.3"/>
  <pageSetup paperSize="9" scale="1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227"/>
  <sheetViews>
    <sheetView zoomScale="90" zoomScaleNormal="90" workbookViewId="0">
      <selection activeCell="F216" sqref="F216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320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324</v>
      </c>
      <c r="E12" s="8" t="s">
        <v>323</v>
      </c>
      <c r="F12" s="8" t="s">
        <v>325</v>
      </c>
      <c r="G12" s="8" t="s">
        <v>1</v>
      </c>
      <c r="H12" s="8" t="s">
        <v>326</v>
      </c>
      <c r="I12" s="9" t="s">
        <v>0</v>
      </c>
    </row>
    <row r="13" spans="2:9" ht="27" customHeight="1" x14ac:dyDescent="0.25">
      <c r="B13" s="72"/>
      <c r="C13" s="96" t="s">
        <v>321</v>
      </c>
      <c r="D13" s="107"/>
      <c r="E13" s="102">
        <v>140</v>
      </c>
      <c r="F13" s="103"/>
      <c r="G13" s="104"/>
      <c r="H13" s="105" t="e">
        <f>G13/D13</f>
        <v>#DIV/0!</v>
      </c>
      <c r="I13" s="106">
        <f>F13*G13</f>
        <v>0</v>
      </c>
    </row>
    <row r="14" spans="2:9" ht="27" customHeight="1" x14ac:dyDescent="0.25">
      <c r="B14" s="72"/>
      <c r="C14" s="96" t="s">
        <v>322</v>
      </c>
      <c r="D14" s="107"/>
      <c r="E14" s="113">
        <v>140</v>
      </c>
      <c r="F14" s="103"/>
      <c r="G14" s="104"/>
      <c r="H14" s="105" t="e">
        <f t="shared" ref="H14:H53" si="0">G14/D14</f>
        <v>#DIV/0!</v>
      </c>
      <c r="I14" s="106">
        <f t="shared" ref="I14:I53" si="1">F14*G14</f>
        <v>0</v>
      </c>
    </row>
    <row r="15" spans="2:9" ht="27" customHeight="1" x14ac:dyDescent="0.25">
      <c r="B15" s="72"/>
      <c r="C15" s="96" t="s">
        <v>327</v>
      </c>
      <c r="D15" s="107"/>
      <c r="E15" s="113">
        <v>100</v>
      </c>
      <c r="F15" s="103"/>
      <c r="G15" s="104"/>
      <c r="H15" s="105" t="e">
        <f t="shared" ref="H15:H37" si="2">G15/D15</f>
        <v>#DIV/0!</v>
      </c>
      <c r="I15" s="106">
        <f t="shared" ref="I15:I37" si="3">F15*G15</f>
        <v>0</v>
      </c>
    </row>
    <row r="16" spans="2:9" ht="27" customHeight="1" x14ac:dyDescent="0.25">
      <c r="B16" s="72"/>
      <c r="C16" s="96" t="s">
        <v>328</v>
      </c>
      <c r="D16" s="107"/>
      <c r="E16" s="113">
        <v>100</v>
      </c>
      <c r="F16" s="103"/>
      <c r="G16" s="104"/>
      <c r="H16" s="105" t="e">
        <f t="shared" si="2"/>
        <v>#DIV/0!</v>
      </c>
      <c r="I16" s="106">
        <f t="shared" si="3"/>
        <v>0</v>
      </c>
    </row>
    <row r="17" spans="2:9" ht="27" customHeight="1" x14ac:dyDescent="0.25">
      <c r="B17" s="72"/>
      <c r="C17" s="96" t="s">
        <v>329</v>
      </c>
      <c r="D17" s="107"/>
      <c r="E17" s="113">
        <v>80</v>
      </c>
      <c r="F17" s="103"/>
      <c r="G17" s="104"/>
      <c r="H17" s="105" t="e">
        <f t="shared" si="2"/>
        <v>#DIV/0!</v>
      </c>
      <c r="I17" s="106">
        <f t="shared" si="3"/>
        <v>0</v>
      </c>
    </row>
    <row r="18" spans="2:9" ht="27" customHeight="1" x14ac:dyDescent="0.25">
      <c r="B18" s="72"/>
      <c r="C18" s="96" t="s">
        <v>330</v>
      </c>
      <c r="D18" s="107"/>
      <c r="E18" s="113">
        <v>80</v>
      </c>
      <c r="F18" s="103"/>
      <c r="G18" s="104"/>
      <c r="H18" s="105" t="e">
        <f t="shared" si="2"/>
        <v>#DIV/0!</v>
      </c>
      <c r="I18" s="106">
        <f t="shared" si="3"/>
        <v>0</v>
      </c>
    </row>
    <row r="19" spans="2:9" ht="27" customHeight="1" x14ac:dyDescent="0.25">
      <c r="B19" s="72"/>
      <c r="C19" s="96" t="s">
        <v>331</v>
      </c>
      <c r="D19" s="107"/>
      <c r="E19" s="113">
        <v>200</v>
      </c>
      <c r="F19" s="103"/>
      <c r="G19" s="104"/>
      <c r="H19" s="105" t="e">
        <f t="shared" si="2"/>
        <v>#DIV/0!</v>
      </c>
      <c r="I19" s="106">
        <f t="shared" si="3"/>
        <v>0</v>
      </c>
    </row>
    <row r="20" spans="2:9" ht="27" customHeight="1" x14ac:dyDescent="0.25">
      <c r="B20" s="72"/>
      <c r="C20" s="96" t="s">
        <v>332</v>
      </c>
      <c r="D20" s="107"/>
      <c r="E20" s="113">
        <v>200</v>
      </c>
      <c r="F20" s="103"/>
      <c r="G20" s="104"/>
      <c r="H20" s="105" t="e">
        <f t="shared" si="2"/>
        <v>#DIV/0!</v>
      </c>
      <c r="I20" s="106">
        <f t="shared" si="3"/>
        <v>0</v>
      </c>
    </row>
    <row r="21" spans="2:9" ht="27" customHeight="1" x14ac:dyDescent="0.25">
      <c r="B21" s="72"/>
      <c r="C21" s="96" t="s">
        <v>333</v>
      </c>
      <c r="D21" s="107"/>
      <c r="E21" s="113">
        <v>250</v>
      </c>
      <c r="F21" s="103"/>
      <c r="G21" s="104"/>
      <c r="H21" s="105" t="e">
        <f t="shared" si="2"/>
        <v>#DIV/0!</v>
      </c>
      <c r="I21" s="106">
        <f t="shared" si="3"/>
        <v>0</v>
      </c>
    </row>
    <row r="22" spans="2:9" ht="27" customHeight="1" x14ac:dyDescent="0.25">
      <c r="B22" s="72"/>
      <c r="C22" s="96" t="s">
        <v>334</v>
      </c>
      <c r="D22" s="107"/>
      <c r="E22" s="113">
        <v>250</v>
      </c>
      <c r="F22" s="103"/>
      <c r="G22" s="104"/>
      <c r="H22" s="105" t="e">
        <f t="shared" si="2"/>
        <v>#DIV/0!</v>
      </c>
      <c r="I22" s="106">
        <f t="shared" si="3"/>
        <v>0</v>
      </c>
    </row>
    <row r="23" spans="2:9" ht="27" customHeight="1" x14ac:dyDescent="0.25">
      <c r="B23" s="72"/>
      <c r="C23" s="96" t="s">
        <v>335</v>
      </c>
      <c r="D23" s="107"/>
      <c r="E23" s="113">
        <v>120</v>
      </c>
      <c r="F23" s="103"/>
      <c r="G23" s="104"/>
      <c r="H23" s="105" t="e">
        <f t="shared" si="2"/>
        <v>#DIV/0!</v>
      </c>
      <c r="I23" s="106">
        <f t="shared" si="3"/>
        <v>0</v>
      </c>
    </row>
    <row r="24" spans="2:9" ht="27" customHeight="1" x14ac:dyDescent="0.25">
      <c r="B24" s="72"/>
      <c r="C24" s="96" t="s">
        <v>336</v>
      </c>
      <c r="D24" s="107"/>
      <c r="E24" s="113">
        <v>120</v>
      </c>
      <c r="F24" s="103"/>
      <c r="G24" s="104"/>
      <c r="H24" s="105" t="e">
        <f t="shared" si="2"/>
        <v>#DIV/0!</v>
      </c>
      <c r="I24" s="106">
        <f t="shared" si="3"/>
        <v>0</v>
      </c>
    </row>
    <row r="25" spans="2:9" ht="27" customHeight="1" x14ac:dyDescent="0.25">
      <c r="B25" s="72"/>
      <c r="C25" s="96" t="s">
        <v>337</v>
      </c>
      <c r="D25" s="107"/>
      <c r="E25" s="113">
        <v>150</v>
      </c>
      <c r="F25" s="103"/>
      <c r="G25" s="104"/>
      <c r="H25" s="105" t="e">
        <f t="shared" si="2"/>
        <v>#DIV/0!</v>
      </c>
      <c r="I25" s="106">
        <f t="shared" si="3"/>
        <v>0</v>
      </c>
    </row>
    <row r="26" spans="2:9" ht="27" customHeight="1" x14ac:dyDescent="0.25">
      <c r="B26" s="72"/>
      <c r="C26" s="96" t="s">
        <v>338</v>
      </c>
      <c r="D26" s="107"/>
      <c r="E26" s="113">
        <v>150</v>
      </c>
      <c r="F26" s="103"/>
      <c r="G26" s="104"/>
      <c r="H26" s="105" t="e">
        <f t="shared" si="2"/>
        <v>#DIV/0!</v>
      </c>
      <c r="I26" s="106">
        <f t="shared" si="3"/>
        <v>0</v>
      </c>
    </row>
    <row r="27" spans="2:9" ht="27" customHeight="1" x14ac:dyDescent="0.25">
      <c r="B27" s="72"/>
      <c r="C27" s="96" t="s">
        <v>341</v>
      </c>
      <c r="D27" s="107"/>
      <c r="E27" s="113">
        <v>50</v>
      </c>
      <c r="F27" s="103"/>
      <c r="G27" s="104"/>
      <c r="H27" s="105" t="e">
        <f t="shared" si="2"/>
        <v>#DIV/0!</v>
      </c>
      <c r="I27" s="106">
        <f t="shared" si="3"/>
        <v>0</v>
      </c>
    </row>
    <row r="28" spans="2:9" ht="27" customHeight="1" x14ac:dyDescent="0.25">
      <c r="B28" s="72"/>
      <c r="C28" s="96" t="s">
        <v>342</v>
      </c>
      <c r="D28" s="107"/>
      <c r="E28" s="113">
        <v>50</v>
      </c>
      <c r="F28" s="103"/>
      <c r="G28" s="104"/>
      <c r="H28" s="105" t="e">
        <f t="shared" si="2"/>
        <v>#DIV/0!</v>
      </c>
      <c r="I28" s="106">
        <f t="shared" si="3"/>
        <v>0</v>
      </c>
    </row>
    <row r="29" spans="2:9" ht="27" customHeight="1" x14ac:dyDescent="0.25">
      <c r="B29" s="72"/>
      <c r="C29" s="96" t="s">
        <v>343</v>
      </c>
      <c r="D29" s="107"/>
      <c r="E29" s="113">
        <v>900</v>
      </c>
      <c r="F29" s="103"/>
      <c r="G29" s="104"/>
      <c r="H29" s="105" t="e">
        <f t="shared" si="2"/>
        <v>#DIV/0!</v>
      </c>
      <c r="I29" s="106">
        <f t="shared" si="3"/>
        <v>0</v>
      </c>
    </row>
    <row r="30" spans="2:9" ht="27" customHeight="1" x14ac:dyDescent="0.25">
      <c r="B30" s="72"/>
      <c r="C30" s="96" t="s">
        <v>344</v>
      </c>
      <c r="D30" s="107"/>
      <c r="E30" s="113">
        <v>900</v>
      </c>
      <c r="F30" s="103"/>
      <c r="G30" s="104"/>
      <c r="H30" s="105" t="e">
        <f t="shared" si="2"/>
        <v>#DIV/0!</v>
      </c>
      <c r="I30" s="106">
        <f t="shared" si="3"/>
        <v>0</v>
      </c>
    </row>
    <row r="31" spans="2:9" ht="27" customHeight="1" x14ac:dyDescent="0.25">
      <c r="B31" s="72"/>
      <c r="C31" s="96" t="s">
        <v>347</v>
      </c>
      <c r="D31" s="107"/>
      <c r="E31" s="113">
        <v>300</v>
      </c>
      <c r="F31" s="103"/>
      <c r="G31" s="104"/>
      <c r="H31" s="105" t="e">
        <f t="shared" si="2"/>
        <v>#DIV/0!</v>
      </c>
      <c r="I31" s="106">
        <f t="shared" si="3"/>
        <v>0</v>
      </c>
    </row>
    <row r="32" spans="2:9" ht="27" customHeight="1" x14ac:dyDescent="0.25">
      <c r="B32" s="72"/>
      <c r="C32" s="96" t="s">
        <v>348</v>
      </c>
      <c r="D32" s="107"/>
      <c r="E32" s="113">
        <v>300</v>
      </c>
      <c r="F32" s="103"/>
      <c r="G32" s="104"/>
      <c r="H32" s="105" t="e">
        <f t="shared" si="2"/>
        <v>#DIV/0!</v>
      </c>
      <c r="I32" s="106">
        <f t="shared" si="3"/>
        <v>0</v>
      </c>
    </row>
    <row r="33" spans="2:12" ht="27" customHeight="1" x14ac:dyDescent="0.25">
      <c r="B33" s="72"/>
      <c r="C33" s="96" t="s">
        <v>349</v>
      </c>
      <c r="D33" s="107"/>
      <c r="E33" s="113">
        <v>300</v>
      </c>
      <c r="F33" s="103"/>
      <c r="G33" s="104"/>
      <c r="H33" s="105" t="e">
        <f t="shared" si="2"/>
        <v>#DIV/0!</v>
      </c>
      <c r="I33" s="106">
        <f t="shared" si="3"/>
        <v>0</v>
      </c>
    </row>
    <row r="34" spans="2:12" ht="27" customHeight="1" x14ac:dyDescent="0.25">
      <c r="B34" s="72"/>
      <c r="C34" s="96" t="s">
        <v>350</v>
      </c>
      <c r="D34" s="107"/>
      <c r="E34" s="113">
        <v>144</v>
      </c>
      <c r="F34" s="103"/>
      <c r="G34" s="104"/>
      <c r="H34" s="105" t="e">
        <f t="shared" si="2"/>
        <v>#DIV/0!</v>
      </c>
      <c r="I34" s="106">
        <f t="shared" si="3"/>
        <v>0</v>
      </c>
    </row>
    <row r="35" spans="2:12" ht="27" customHeight="1" x14ac:dyDescent="0.25">
      <c r="B35" s="72"/>
      <c r="C35" s="96" t="s">
        <v>350</v>
      </c>
      <c r="D35" s="107"/>
      <c r="E35" s="113">
        <v>144</v>
      </c>
      <c r="F35" s="103"/>
      <c r="G35" s="104"/>
      <c r="H35" s="105" t="e">
        <f t="shared" si="2"/>
        <v>#DIV/0!</v>
      </c>
      <c r="I35" s="106">
        <f t="shared" si="3"/>
        <v>0</v>
      </c>
    </row>
    <row r="36" spans="2:12" ht="27" customHeight="1" x14ac:dyDescent="0.25">
      <c r="B36" s="72"/>
      <c r="C36" s="96" t="s">
        <v>351</v>
      </c>
      <c r="D36" s="107"/>
      <c r="E36" s="113">
        <v>3</v>
      </c>
      <c r="F36" s="103"/>
      <c r="G36" s="104"/>
      <c r="H36" s="105" t="e">
        <f t="shared" si="2"/>
        <v>#DIV/0!</v>
      </c>
      <c r="I36" s="106">
        <f t="shared" si="3"/>
        <v>0</v>
      </c>
    </row>
    <row r="37" spans="2:12" ht="27" customHeight="1" x14ac:dyDescent="0.25">
      <c r="B37" s="72"/>
      <c r="C37" s="96" t="s">
        <v>352</v>
      </c>
      <c r="D37" s="107"/>
      <c r="E37" s="113">
        <v>3</v>
      </c>
      <c r="F37" s="103"/>
      <c r="G37" s="104"/>
      <c r="H37" s="105" t="e">
        <f t="shared" si="2"/>
        <v>#DIV/0!</v>
      </c>
      <c r="I37" s="106">
        <f t="shared" si="3"/>
        <v>0</v>
      </c>
    </row>
    <row r="38" spans="2:12" ht="27" customHeight="1" x14ac:dyDescent="0.25">
      <c r="B38" s="72"/>
      <c r="C38" s="96" t="s">
        <v>353</v>
      </c>
      <c r="D38" s="107"/>
      <c r="E38" s="113">
        <v>3</v>
      </c>
      <c r="F38" s="103"/>
      <c r="G38" s="104"/>
      <c r="H38" s="105" t="e">
        <f t="shared" ref="H38:H51" si="4">G38/D38</f>
        <v>#DIV/0!</v>
      </c>
      <c r="I38" s="106">
        <f t="shared" ref="I38:I51" si="5">F38*G38</f>
        <v>0</v>
      </c>
    </row>
    <row r="39" spans="2:12" ht="27" customHeight="1" x14ac:dyDescent="0.25">
      <c r="B39" s="72"/>
      <c r="C39" s="96" t="s">
        <v>353</v>
      </c>
      <c r="D39" s="107"/>
      <c r="E39" s="113">
        <v>3</v>
      </c>
      <c r="F39" s="103"/>
      <c r="G39" s="104"/>
      <c r="H39" s="105" t="e">
        <f t="shared" si="4"/>
        <v>#DIV/0!</v>
      </c>
      <c r="I39" s="106">
        <f t="shared" si="5"/>
        <v>0</v>
      </c>
    </row>
    <row r="40" spans="2:12" ht="27" customHeight="1" x14ac:dyDescent="0.25">
      <c r="B40" s="72"/>
      <c r="C40" s="96" t="s">
        <v>354</v>
      </c>
      <c r="D40" s="107"/>
      <c r="E40" s="113">
        <v>280</v>
      </c>
      <c r="F40" s="103"/>
      <c r="G40" s="104"/>
      <c r="H40" s="105" t="e">
        <f t="shared" si="4"/>
        <v>#DIV/0!</v>
      </c>
      <c r="I40" s="106">
        <f t="shared" si="5"/>
        <v>0</v>
      </c>
    </row>
    <row r="41" spans="2:12" ht="27" customHeight="1" x14ac:dyDescent="0.25">
      <c r="B41" s="72"/>
      <c r="C41" s="96" t="s">
        <v>356</v>
      </c>
      <c r="D41" s="107"/>
      <c r="E41" s="113">
        <v>280</v>
      </c>
      <c r="F41" s="103"/>
      <c r="G41" s="104"/>
      <c r="H41" s="105" t="e">
        <f t="shared" si="4"/>
        <v>#DIV/0!</v>
      </c>
      <c r="I41" s="106">
        <f t="shared" si="5"/>
        <v>0</v>
      </c>
    </row>
    <row r="42" spans="2:12" ht="27" customHeight="1" x14ac:dyDescent="0.25">
      <c r="B42" s="72"/>
      <c r="C42" s="96" t="s">
        <v>357</v>
      </c>
      <c r="D42" s="107"/>
      <c r="E42" s="113">
        <v>240</v>
      </c>
      <c r="F42" s="103"/>
      <c r="G42" s="104"/>
      <c r="H42" s="105" t="e">
        <f t="shared" si="4"/>
        <v>#DIV/0!</v>
      </c>
      <c r="I42" s="106">
        <f t="shared" si="5"/>
        <v>0</v>
      </c>
    </row>
    <row r="43" spans="2:12" ht="27" customHeight="1" x14ac:dyDescent="0.25">
      <c r="B43" s="72"/>
      <c r="C43" s="96" t="s">
        <v>358</v>
      </c>
      <c r="D43" s="107"/>
      <c r="E43" s="113">
        <v>240</v>
      </c>
      <c r="F43" s="103"/>
      <c r="G43" s="104"/>
      <c r="H43" s="105" t="e">
        <f t="shared" si="4"/>
        <v>#DIV/0!</v>
      </c>
      <c r="I43" s="106">
        <f t="shared" si="5"/>
        <v>0</v>
      </c>
    </row>
    <row r="44" spans="2:12" ht="27" customHeight="1" x14ac:dyDescent="0.25">
      <c r="B44" s="72"/>
      <c r="C44" s="96" t="s">
        <v>359</v>
      </c>
      <c r="D44" s="107"/>
      <c r="E44" s="113">
        <v>48</v>
      </c>
      <c r="F44" s="103"/>
      <c r="G44" s="104"/>
      <c r="H44" s="105" t="e">
        <f t="shared" si="4"/>
        <v>#DIV/0!</v>
      </c>
      <c r="I44" s="106">
        <f t="shared" si="5"/>
        <v>0</v>
      </c>
    </row>
    <row r="45" spans="2:12" ht="27" customHeight="1" x14ac:dyDescent="0.25">
      <c r="B45" s="72"/>
      <c r="C45" s="96" t="s">
        <v>360</v>
      </c>
      <c r="D45" s="107"/>
      <c r="E45" s="113">
        <v>48</v>
      </c>
      <c r="F45" s="103"/>
      <c r="G45" s="104"/>
      <c r="H45" s="105" t="e">
        <f t="shared" si="4"/>
        <v>#DIV/0!</v>
      </c>
      <c r="I45" s="106">
        <f t="shared" si="5"/>
        <v>0</v>
      </c>
      <c r="L45" s="131"/>
    </row>
    <row r="46" spans="2:12" ht="27" customHeight="1" x14ac:dyDescent="0.25">
      <c r="B46" s="72"/>
      <c r="C46" s="96" t="s">
        <v>365</v>
      </c>
      <c r="D46" s="107"/>
      <c r="E46" s="113">
        <v>60</v>
      </c>
      <c r="F46" s="103"/>
      <c r="G46" s="104"/>
      <c r="H46" s="105" t="e">
        <f t="shared" si="4"/>
        <v>#DIV/0!</v>
      </c>
      <c r="I46" s="106">
        <f t="shared" si="5"/>
        <v>0</v>
      </c>
    </row>
    <row r="47" spans="2:12" ht="27" customHeight="1" x14ac:dyDescent="0.25">
      <c r="B47" s="72"/>
      <c r="C47" s="96" t="s">
        <v>366</v>
      </c>
      <c r="D47" s="107"/>
      <c r="E47" s="113">
        <v>60</v>
      </c>
      <c r="F47" s="103"/>
      <c r="G47" s="104"/>
      <c r="H47" s="105" t="e">
        <f t="shared" si="4"/>
        <v>#DIV/0!</v>
      </c>
      <c r="I47" s="106">
        <f t="shared" si="5"/>
        <v>0</v>
      </c>
    </row>
    <row r="48" spans="2:12" ht="27" customHeight="1" x14ac:dyDescent="0.25">
      <c r="B48" s="72"/>
      <c r="C48" s="96" t="s">
        <v>367</v>
      </c>
      <c r="D48" s="107"/>
      <c r="E48" s="113">
        <v>30</v>
      </c>
      <c r="F48" s="103"/>
      <c r="G48" s="104"/>
      <c r="H48" s="105" t="e">
        <f t="shared" si="4"/>
        <v>#DIV/0!</v>
      </c>
      <c r="I48" s="106">
        <f t="shared" si="5"/>
        <v>0</v>
      </c>
    </row>
    <row r="49" spans="2:9" ht="34.5" customHeight="1" x14ac:dyDescent="0.25">
      <c r="B49" s="72"/>
      <c r="C49" s="96" t="s">
        <v>368</v>
      </c>
      <c r="D49" s="107"/>
      <c r="E49" s="113">
        <v>30</v>
      </c>
      <c r="F49" s="103"/>
      <c r="G49" s="104"/>
      <c r="H49" s="105" t="e">
        <f t="shared" si="4"/>
        <v>#DIV/0!</v>
      </c>
      <c r="I49" s="106">
        <f t="shared" si="5"/>
        <v>0</v>
      </c>
    </row>
    <row r="50" spans="2:9" ht="34.5" customHeight="1" x14ac:dyDescent="0.25">
      <c r="B50" s="72"/>
      <c r="C50" s="96" t="s">
        <v>369</v>
      </c>
      <c r="D50" s="107"/>
      <c r="E50" s="113">
        <v>150</v>
      </c>
      <c r="F50" s="103"/>
      <c r="G50" s="104"/>
      <c r="H50" s="105" t="e">
        <f t="shared" si="4"/>
        <v>#DIV/0!</v>
      </c>
      <c r="I50" s="106">
        <f t="shared" si="5"/>
        <v>0</v>
      </c>
    </row>
    <row r="51" spans="2:9" ht="34.5" customHeight="1" x14ac:dyDescent="0.25">
      <c r="B51" s="72"/>
      <c r="C51" s="96" t="s">
        <v>370</v>
      </c>
      <c r="D51" s="107"/>
      <c r="E51" s="113">
        <v>150</v>
      </c>
      <c r="F51" s="103"/>
      <c r="G51" s="104"/>
      <c r="H51" s="105" t="e">
        <f t="shared" si="4"/>
        <v>#DIV/0!</v>
      </c>
      <c r="I51" s="106">
        <f t="shared" si="5"/>
        <v>0</v>
      </c>
    </row>
    <row r="52" spans="2:9" ht="27" customHeight="1" x14ac:dyDescent="0.25">
      <c r="B52" s="72"/>
      <c r="C52" s="96" t="s">
        <v>373</v>
      </c>
      <c r="D52" s="107"/>
      <c r="E52" s="113">
        <v>120</v>
      </c>
      <c r="F52" s="103"/>
      <c r="G52" s="104"/>
      <c r="H52" s="105" t="e">
        <f t="shared" si="0"/>
        <v>#DIV/0!</v>
      </c>
      <c r="I52" s="106">
        <f t="shared" si="1"/>
        <v>0</v>
      </c>
    </row>
    <row r="53" spans="2:9" ht="27" customHeight="1" thickBot="1" x14ac:dyDescent="0.3">
      <c r="B53" s="72"/>
      <c r="C53" s="96" t="s">
        <v>374</v>
      </c>
      <c r="D53" s="107"/>
      <c r="E53" s="102">
        <v>120</v>
      </c>
      <c r="F53" s="103"/>
      <c r="G53" s="104"/>
      <c r="H53" s="105" t="e">
        <f t="shared" si="0"/>
        <v>#DIV/0!</v>
      </c>
      <c r="I53" s="106">
        <f t="shared" si="1"/>
        <v>0</v>
      </c>
    </row>
    <row r="54" spans="2:9" ht="32.25" customHeight="1" thickBot="1" x14ac:dyDescent="0.3">
      <c r="B54" s="2"/>
      <c r="D54" s="2"/>
      <c r="E54" s="2"/>
      <c r="F54" s="2"/>
      <c r="G54" s="151" t="s">
        <v>19</v>
      </c>
      <c r="H54" s="152"/>
      <c r="I54" s="65">
        <f>SUM(I13:I53)</f>
        <v>0</v>
      </c>
    </row>
    <row r="55" spans="2:9" ht="32.25" customHeight="1" x14ac:dyDescent="0.25">
      <c r="B55" s="2"/>
      <c r="D55" s="2"/>
      <c r="E55" s="2"/>
      <c r="F55" s="2"/>
      <c r="G55" s="2"/>
      <c r="H55" s="2"/>
      <c r="I55" s="2"/>
    </row>
    <row r="56" spans="2:9" ht="32.25" customHeight="1" thickBot="1" x14ac:dyDescent="0.3">
      <c r="B56" s="2"/>
      <c r="D56" s="2"/>
      <c r="E56" s="2"/>
      <c r="F56" s="2"/>
      <c r="G56" s="2"/>
      <c r="H56" s="2"/>
      <c r="I56" s="2"/>
    </row>
    <row r="57" spans="2:9" ht="15.75" thickBot="1" x14ac:dyDescent="0.3">
      <c r="B57" s="148" t="s">
        <v>6</v>
      </c>
      <c r="C57" s="149"/>
      <c r="D57" s="149"/>
      <c r="E57" s="149"/>
      <c r="F57" s="149"/>
      <c r="G57" s="149"/>
      <c r="H57" s="149"/>
      <c r="I57" s="150"/>
    </row>
    <row r="58" spans="2:9" ht="60" x14ac:dyDescent="0.25">
      <c r="B58" s="7" t="s">
        <v>38</v>
      </c>
      <c r="C58" s="8" t="s">
        <v>39</v>
      </c>
      <c r="D58" s="8" t="s">
        <v>324</v>
      </c>
      <c r="E58" s="8" t="s">
        <v>323</v>
      </c>
      <c r="F58" s="8" t="s">
        <v>325</v>
      </c>
      <c r="G58" s="8" t="s">
        <v>1</v>
      </c>
      <c r="H58" s="8" t="s">
        <v>326</v>
      </c>
      <c r="I58" s="9" t="s">
        <v>0</v>
      </c>
    </row>
    <row r="59" spans="2:9" ht="32.25" customHeight="1" x14ac:dyDescent="0.25">
      <c r="B59" s="72"/>
      <c r="C59" s="96" t="s">
        <v>321</v>
      </c>
      <c r="D59" s="107"/>
      <c r="E59" s="102">
        <v>140</v>
      </c>
      <c r="F59" s="103"/>
      <c r="G59" s="104"/>
      <c r="H59" s="105" t="e">
        <f>G59/D59</f>
        <v>#DIV/0!</v>
      </c>
      <c r="I59" s="106">
        <f>F59*G59</f>
        <v>0</v>
      </c>
    </row>
    <row r="60" spans="2:9" ht="32.25" customHeight="1" x14ac:dyDescent="0.25">
      <c r="B60" s="72"/>
      <c r="C60" s="96" t="s">
        <v>322</v>
      </c>
      <c r="D60" s="107"/>
      <c r="E60" s="102">
        <v>140</v>
      </c>
      <c r="F60" s="103"/>
      <c r="G60" s="104"/>
      <c r="H60" s="105" t="e">
        <f t="shared" ref="H60:H77" si="6">G60/D60</f>
        <v>#DIV/0!</v>
      </c>
      <c r="I60" s="106">
        <f t="shared" ref="I60:I77" si="7">F60*G60</f>
        <v>0</v>
      </c>
    </row>
    <row r="61" spans="2:9" ht="32.25" customHeight="1" x14ac:dyDescent="0.25">
      <c r="B61" s="72"/>
      <c r="C61" s="96" t="s">
        <v>327</v>
      </c>
      <c r="D61" s="107"/>
      <c r="E61" s="102">
        <v>100</v>
      </c>
      <c r="F61" s="103"/>
      <c r="G61" s="104"/>
      <c r="H61" s="105" t="e">
        <f t="shared" si="6"/>
        <v>#DIV/0!</v>
      </c>
      <c r="I61" s="106">
        <f t="shared" si="7"/>
        <v>0</v>
      </c>
    </row>
    <row r="62" spans="2:9" ht="32.25" customHeight="1" x14ac:dyDescent="0.25">
      <c r="B62" s="72"/>
      <c r="C62" s="96" t="s">
        <v>328</v>
      </c>
      <c r="D62" s="107"/>
      <c r="E62" s="102">
        <v>100</v>
      </c>
      <c r="F62" s="103"/>
      <c r="G62" s="104"/>
      <c r="H62" s="105" t="e">
        <f t="shared" si="6"/>
        <v>#DIV/0!</v>
      </c>
      <c r="I62" s="106">
        <f t="shared" si="7"/>
        <v>0</v>
      </c>
    </row>
    <row r="63" spans="2:9" ht="32.25" customHeight="1" x14ac:dyDescent="0.25">
      <c r="B63" s="72"/>
      <c r="C63" s="96" t="s">
        <v>331</v>
      </c>
      <c r="D63" s="107"/>
      <c r="E63" s="102">
        <v>200</v>
      </c>
      <c r="F63" s="103"/>
      <c r="G63" s="104"/>
      <c r="H63" s="105" t="e">
        <f t="shared" si="6"/>
        <v>#DIV/0!</v>
      </c>
      <c r="I63" s="106">
        <f t="shared" si="7"/>
        <v>0</v>
      </c>
    </row>
    <row r="64" spans="2:9" ht="32.25" customHeight="1" x14ac:dyDescent="0.25">
      <c r="B64" s="72"/>
      <c r="C64" s="96" t="s">
        <v>332</v>
      </c>
      <c r="D64" s="107"/>
      <c r="E64" s="102">
        <v>200</v>
      </c>
      <c r="F64" s="103"/>
      <c r="G64" s="104"/>
      <c r="H64" s="105" t="e">
        <f t="shared" si="6"/>
        <v>#DIV/0!</v>
      </c>
      <c r="I64" s="106">
        <f t="shared" si="7"/>
        <v>0</v>
      </c>
    </row>
    <row r="65" spans="2:9" ht="32.25" customHeight="1" x14ac:dyDescent="0.25">
      <c r="B65" s="72"/>
      <c r="C65" s="96" t="s">
        <v>333</v>
      </c>
      <c r="D65" s="107"/>
      <c r="E65" s="102">
        <v>250</v>
      </c>
      <c r="F65" s="103"/>
      <c r="G65" s="104"/>
      <c r="H65" s="105" t="e">
        <f t="shared" si="6"/>
        <v>#DIV/0!</v>
      </c>
      <c r="I65" s="106">
        <f t="shared" si="7"/>
        <v>0</v>
      </c>
    </row>
    <row r="66" spans="2:9" ht="32.25" customHeight="1" x14ac:dyDescent="0.25">
      <c r="B66" s="72"/>
      <c r="C66" s="96" t="s">
        <v>334</v>
      </c>
      <c r="D66" s="107"/>
      <c r="E66" s="102">
        <v>250</v>
      </c>
      <c r="F66" s="103"/>
      <c r="G66" s="104"/>
      <c r="H66" s="105" t="e">
        <f t="shared" si="6"/>
        <v>#DIV/0!</v>
      </c>
      <c r="I66" s="106">
        <f t="shared" si="7"/>
        <v>0</v>
      </c>
    </row>
    <row r="67" spans="2:9" ht="32.25" customHeight="1" x14ac:dyDescent="0.25">
      <c r="B67" s="72"/>
      <c r="C67" s="96" t="s">
        <v>335</v>
      </c>
      <c r="D67" s="107"/>
      <c r="E67" s="102">
        <v>120</v>
      </c>
      <c r="F67" s="103"/>
      <c r="G67" s="104"/>
      <c r="H67" s="105" t="e">
        <f t="shared" si="6"/>
        <v>#DIV/0!</v>
      </c>
      <c r="I67" s="106">
        <f t="shared" si="7"/>
        <v>0</v>
      </c>
    </row>
    <row r="68" spans="2:9" ht="32.25" customHeight="1" x14ac:dyDescent="0.25">
      <c r="B68" s="72"/>
      <c r="C68" s="96" t="s">
        <v>336</v>
      </c>
      <c r="D68" s="107"/>
      <c r="E68" s="102">
        <v>120</v>
      </c>
      <c r="F68" s="103"/>
      <c r="G68" s="104"/>
      <c r="H68" s="105" t="e">
        <f t="shared" si="6"/>
        <v>#DIV/0!</v>
      </c>
      <c r="I68" s="106">
        <f t="shared" si="7"/>
        <v>0</v>
      </c>
    </row>
    <row r="69" spans="2:9" ht="32.25" customHeight="1" x14ac:dyDescent="0.25">
      <c r="B69" s="72"/>
      <c r="C69" s="96" t="s">
        <v>337</v>
      </c>
      <c r="D69" s="107"/>
      <c r="E69" s="102">
        <v>150</v>
      </c>
      <c r="F69" s="103"/>
      <c r="G69" s="104"/>
      <c r="H69" s="105" t="e">
        <f t="shared" si="6"/>
        <v>#DIV/0!</v>
      </c>
      <c r="I69" s="106">
        <f t="shared" si="7"/>
        <v>0</v>
      </c>
    </row>
    <row r="70" spans="2:9" ht="32.25" customHeight="1" x14ac:dyDescent="0.25">
      <c r="B70" s="72"/>
      <c r="C70" s="96" t="s">
        <v>338</v>
      </c>
      <c r="D70" s="107"/>
      <c r="E70" s="102">
        <v>150</v>
      </c>
      <c r="F70" s="103"/>
      <c r="G70" s="104"/>
      <c r="H70" s="105" t="e">
        <f t="shared" si="6"/>
        <v>#DIV/0!</v>
      </c>
      <c r="I70" s="106">
        <f t="shared" si="7"/>
        <v>0</v>
      </c>
    </row>
    <row r="71" spans="2:9" ht="32.25" customHeight="1" x14ac:dyDescent="0.25">
      <c r="B71" s="72"/>
      <c r="C71" s="96" t="s">
        <v>341</v>
      </c>
      <c r="D71" s="107"/>
      <c r="E71" s="102">
        <v>50</v>
      </c>
      <c r="F71" s="103"/>
      <c r="G71" s="104"/>
      <c r="H71" s="105" t="e">
        <f t="shared" si="6"/>
        <v>#DIV/0!</v>
      </c>
      <c r="I71" s="106">
        <f t="shared" si="7"/>
        <v>0</v>
      </c>
    </row>
    <row r="72" spans="2:9" ht="32.25" customHeight="1" x14ac:dyDescent="0.25">
      <c r="B72" s="72"/>
      <c r="C72" s="96" t="s">
        <v>342</v>
      </c>
      <c r="D72" s="107"/>
      <c r="E72" s="102">
        <v>50</v>
      </c>
      <c r="F72" s="103"/>
      <c r="G72" s="104"/>
      <c r="H72" s="105" t="e">
        <f t="shared" si="6"/>
        <v>#DIV/0!</v>
      </c>
      <c r="I72" s="106">
        <f t="shared" si="7"/>
        <v>0</v>
      </c>
    </row>
    <row r="73" spans="2:9" ht="32.25" customHeight="1" x14ac:dyDescent="0.25">
      <c r="B73" s="72"/>
      <c r="C73" s="96" t="s">
        <v>347</v>
      </c>
      <c r="D73" s="107"/>
      <c r="E73" s="102">
        <v>300</v>
      </c>
      <c r="F73" s="103"/>
      <c r="G73" s="104"/>
      <c r="H73" s="105" t="e">
        <f t="shared" si="6"/>
        <v>#DIV/0!</v>
      </c>
      <c r="I73" s="106">
        <f t="shared" si="7"/>
        <v>0</v>
      </c>
    </row>
    <row r="74" spans="2:9" ht="32.25" customHeight="1" x14ac:dyDescent="0.25">
      <c r="B74" s="72"/>
      <c r="C74" s="96" t="s">
        <v>348</v>
      </c>
      <c r="D74" s="107"/>
      <c r="E74" s="102">
        <v>300</v>
      </c>
      <c r="F74" s="103"/>
      <c r="G74" s="104"/>
      <c r="H74" s="105" t="e">
        <f t="shared" si="6"/>
        <v>#DIV/0!</v>
      </c>
      <c r="I74" s="106">
        <f t="shared" si="7"/>
        <v>0</v>
      </c>
    </row>
    <row r="75" spans="2:9" ht="32.25" customHeight="1" x14ac:dyDescent="0.25">
      <c r="B75" s="72"/>
      <c r="C75" s="96" t="s">
        <v>349</v>
      </c>
      <c r="D75" s="107"/>
      <c r="E75" s="102">
        <v>300</v>
      </c>
      <c r="F75" s="103"/>
      <c r="G75" s="104"/>
      <c r="H75" s="105" t="e">
        <f t="shared" si="6"/>
        <v>#DIV/0!</v>
      </c>
      <c r="I75" s="106">
        <f t="shared" si="7"/>
        <v>0</v>
      </c>
    </row>
    <row r="76" spans="2:9" ht="32.25" customHeight="1" x14ac:dyDescent="0.25">
      <c r="B76" s="72"/>
      <c r="C76" s="96" t="s">
        <v>350</v>
      </c>
      <c r="D76" s="107"/>
      <c r="E76" s="102">
        <v>144</v>
      </c>
      <c r="F76" s="103"/>
      <c r="G76" s="104"/>
      <c r="H76" s="105" t="e">
        <f t="shared" si="6"/>
        <v>#DIV/0!</v>
      </c>
      <c r="I76" s="106">
        <f t="shared" si="7"/>
        <v>0</v>
      </c>
    </row>
    <row r="77" spans="2:9" ht="32.25" customHeight="1" x14ac:dyDescent="0.25">
      <c r="B77" s="72"/>
      <c r="C77" s="96" t="s">
        <v>350</v>
      </c>
      <c r="D77" s="107"/>
      <c r="E77" s="102">
        <v>144</v>
      </c>
      <c r="F77" s="103"/>
      <c r="G77" s="104"/>
      <c r="H77" s="105" t="e">
        <f t="shared" si="6"/>
        <v>#DIV/0!</v>
      </c>
      <c r="I77" s="106">
        <f t="shared" si="7"/>
        <v>0</v>
      </c>
    </row>
    <row r="78" spans="2:9" ht="32.25" customHeight="1" x14ac:dyDescent="0.25">
      <c r="B78" s="72"/>
      <c r="C78" s="96" t="s">
        <v>351</v>
      </c>
      <c r="D78" s="107"/>
      <c r="E78" s="102">
        <v>3</v>
      </c>
      <c r="F78" s="103"/>
      <c r="G78" s="104"/>
      <c r="H78" s="105" t="e">
        <f t="shared" ref="H78:H87" si="8">G78/D78</f>
        <v>#DIV/0!</v>
      </c>
      <c r="I78" s="106">
        <f t="shared" ref="I78:I87" si="9">F78*G78</f>
        <v>0</v>
      </c>
    </row>
    <row r="79" spans="2:9" ht="32.25" customHeight="1" x14ac:dyDescent="0.25">
      <c r="B79" s="72"/>
      <c r="C79" s="96" t="s">
        <v>352</v>
      </c>
      <c r="D79" s="107"/>
      <c r="E79" s="102">
        <v>3</v>
      </c>
      <c r="F79" s="103"/>
      <c r="G79" s="104"/>
      <c r="H79" s="105" t="e">
        <f t="shared" si="8"/>
        <v>#DIV/0!</v>
      </c>
      <c r="I79" s="106">
        <f t="shared" si="9"/>
        <v>0</v>
      </c>
    </row>
    <row r="80" spans="2:9" ht="32.25" customHeight="1" x14ac:dyDescent="0.25">
      <c r="B80" s="72"/>
      <c r="C80" s="96" t="s">
        <v>354</v>
      </c>
      <c r="D80" s="107"/>
      <c r="E80" s="102">
        <v>280</v>
      </c>
      <c r="F80" s="103"/>
      <c r="G80" s="104"/>
      <c r="H80" s="105" t="e">
        <f t="shared" si="8"/>
        <v>#DIV/0!</v>
      </c>
      <c r="I80" s="106">
        <f t="shared" si="9"/>
        <v>0</v>
      </c>
    </row>
    <row r="81" spans="2:9" ht="32.25" customHeight="1" x14ac:dyDescent="0.25">
      <c r="B81" s="72"/>
      <c r="C81" s="96" t="s">
        <v>356</v>
      </c>
      <c r="D81" s="107"/>
      <c r="E81" s="102">
        <v>280</v>
      </c>
      <c r="F81" s="103"/>
      <c r="G81" s="104"/>
      <c r="H81" s="105" t="e">
        <f t="shared" si="8"/>
        <v>#DIV/0!</v>
      </c>
      <c r="I81" s="106">
        <f t="shared" si="9"/>
        <v>0</v>
      </c>
    </row>
    <row r="82" spans="2:9" ht="32.25" customHeight="1" x14ac:dyDescent="0.25">
      <c r="B82" s="72"/>
      <c r="C82" s="96" t="s">
        <v>359</v>
      </c>
      <c r="D82" s="107"/>
      <c r="E82" s="102">
        <v>24</v>
      </c>
      <c r="F82" s="103"/>
      <c r="G82" s="104"/>
      <c r="H82" s="105" t="e">
        <f t="shared" si="8"/>
        <v>#DIV/0!</v>
      </c>
      <c r="I82" s="106">
        <f t="shared" si="9"/>
        <v>0</v>
      </c>
    </row>
    <row r="83" spans="2:9" ht="32.25" customHeight="1" x14ac:dyDescent="0.25">
      <c r="B83" s="72"/>
      <c r="C83" s="96" t="s">
        <v>360</v>
      </c>
      <c r="D83" s="107"/>
      <c r="E83" s="102">
        <v>24</v>
      </c>
      <c r="F83" s="103"/>
      <c r="G83" s="104"/>
      <c r="H83" s="105" t="e">
        <f t="shared" si="8"/>
        <v>#DIV/0!</v>
      </c>
      <c r="I83" s="106">
        <f t="shared" si="9"/>
        <v>0</v>
      </c>
    </row>
    <row r="84" spans="2:9" ht="32.25" customHeight="1" x14ac:dyDescent="0.25">
      <c r="B84" s="72"/>
      <c r="C84" s="96" t="s">
        <v>367</v>
      </c>
      <c r="D84" s="107"/>
      <c r="E84" s="102">
        <v>30</v>
      </c>
      <c r="F84" s="103"/>
      <c r="G84" s="104"/>
      <c r="H84" s="105" t="e">
        <f t="shared" si="8"/>
        <v>#DIV/0!</v>
      </c>
      <c r="I84" s="106">
        <f t="shared" si="9"/>
        <v>0</v>
      </c>
    </row>
    <row r="85" spans="2:9" ht="32.25" customHeight="1" x14ac:dyDescent="0.25">
      <c r="B85" s="72"/>
      <c r="C85" s="96" t="s">
        <v>368</v>
      </c>
      <c r="D85" s="107"/>
      <c r="E85" s="102">
        <v>30</v>
      </c>
      <c r="F85" s="103"/>
      <c r="G85" s="104"/>
      <c r="H85" s="105" t="e">
        <f t="shared" si="8"/>
        <v>#DIV/0!</v>
      </c>
      <c r="I85" s="106">
        <f t="shared" si="9"/>
        <v>0</v>
      </c>
    </row>
    <row r="86" spans="2:9" ht="32.25" customHeight="1" x14ac:dyDescent="0.25">
      <c r="B86" s="72"/>
      <c r="C86" s="96" t="s">
        <v>369</v>
      </c>
      <c r="D86" s="107"/>
      <c r="E86" s="102">
        <v>90</v>
      </c>
      <c r="F86" s="103"/>
      <c r="G86" s="104"/>
      <c r="H86" s="105" t="e">
        <f t="shared" si="8"/>
        <v>#DIV/0!</v>
      </c>
      <c r="I86" s="106">
        <f t="shared" si="9"/>
        <v>0</v>
      </c>
    </row>
    <row r="87" spans="2:9" ht="32.25" customHeight="1" thickBot="1" x14ac:dyDescent="0.3">
      <c r="B87" s="72"/>
      <c r="C87" s="96" t="s">
        <v>370</v>
      </c>
      <c r="D87" s="107"/>
      <c r="E87" s="102">
        <v>30</v>
      </c>
      <c r="F87" s="103"/>
      <c r="G87" s="104"/>
      <c r="H87" s="105" t="e">
        <f t="shared" si="8"/>
        <v>#DIV/0!</v>
      </c>
      <c r="I87" s="106">
        <f t="shared" si="9"/>
        <v>0</v>
      </c>
    </row>
    <row r="88" spans="2:9" ht="32.25" customHeight="1" thickBot="1" x14ac:dyDescent="0.3">
      <c r="B88" s="2"/>
      <c r="D88" s="2"/>
      <c r="E88" s="2"/>
      <c r="F88" s="2"/>
      <c r="G88" s="171" t="s">
        <v>19</v>
      </c>
      <c r="H88" s="172"/>
      <c r="I88" s="65">
        <f>SUM(I59:I87)</f>
        <v>0</v>
      </c>
    </row>
    <row r="89" spans="2:9" ht="32.25" customHeight="1" x14ac:dyDescent="0.25">
      <c r="B89" s="2"/>
      <c r="D89" s="2"/>
      <c r="E89" s="2"/>
      <c r="F89" s="2"/>
      <c r="G89" s="2"/>
      <c r="H89" s="2"/>
      <c r="I89" s="2"/>
    </row>
    <row r="90" spans="2:9" ht="32.25" customHeight="1" thickBot="1" x14ac:dyDescent="0.3">
      <c r="B90" s="2"/>
      <c r="D90" s="2"/>
      <c r="E90" s="2"/>
      <c r="F90" s="2"/>
      <c r="G90" s="2"/>
      <c r="H90" s="2"/>
      <c r="I90" s="2"/>
    </row>
    <row r="91" spans="2:9" ht="15.75" thickBot="1" x14ac:dyDescent="0.3">
      <c r="B91" s="173" t="s">
        <v>5</v>
      </c>
      <c r="C91" s="174"/>
      <c r="D91" s="174"/>
      <c r="E91" s="174"/>
      <c r="F91" s="174"/>
      <c r="G91" s="174"/>
      <c r="H91" s="174"/>
      <c r="I91" s="175"/>
    </row>
    <row r="92" spans="2:9" ht="60" x14ac:dyDescent="0.25">
      <c r="B92" s="7" t="s">
        <v>38</v>
      </c>
      <c r="C92" s="8" t="s">
        <v>39</v>
      </c>
      <c r="D92" s="8" t="s">
        <v>324</v>
      </c>
      <c r="E92" s="8" t="s">
        <v>323</v>
      </c>
      <c r="F92" s="8" t="s">
        <v>325</v>
      </c>
      <c r="G92" s="8" t="s">
        <v>1</v>
      </c>
      <c r="H92" s="8" t="s">
        <v>326</v>
      </c>
      <c r="I92" s="9" t="s">
        <v>0</v>
      </c>
    </row>
    <row r="93" spans="2:9" ht="32.25" customHeight="1" x14ac:dyDescent="0.25">
      <c r="B93" s="72"/>
      <c r="C93" s="96" t="s">
        <v>321</v>
      </c>
      <c r="D93" s="107"/>
      <c r="E93" s="102">
        <v>140</v>
      </c>
      <c r="F93" s="103"/>
      <c r="G93" s="104"/>
      <c r="H93" s="105" t="e">
        <f>G93/D93</f>
        <v>#DIV/0!</v>
      </c>
      <c r="I93" s="106">
        <f>F93*G93</f>
        <v>0</v>
      </c>
    </row>
    <row r="94" spans="2:9" ht="32.25" customHeight="1" x14ac:dyDescent="0.25">
      <c r="B94" s="72"/>
      <c r="C94" s="96" t="s">
        <v>322</v>
      </c>
      <c r="D94" s="107"/>
      <c r="E94" s="102">
        <v>140</v>
      </c>
      <c r="F94" s="103"/>
      <c r="G94" s="104"/>
      <c r="H94" s="105" t="e">
        <f t="shared" ref="H94:H115" si="10">G94/D94</f>
        <v>#DIV/0!</v>
      </c>
      <c r="I94" s="106">
        <f t="shared" ref="I94:I115" si="11">F94*G94</f>
        <v>0</v>
      </c>
    </row>
    <row r="95" spans="2:9" ht="32.25" customHeight="1" x14ac:dyDescent="0.25">
      <c r="B95" s="72"/>
      <c r="C95" s="96" t="s">
        <v>327</v>
      </c>
      <c r="D95" s="107"/>
      <c r="E95" s="102">
        <v>100</v>
      </c>
      <c r="F95" s="103"/>
      <c r="G95" s="104"/>
      <c r="H95" s="105" t="e">
        <f t="shared" si="10"/>
        <v>#DIV/0!</v>
      </c>
      <c r="I95" s="106">
        <f t="shared" si="11"/>
        <v>0</v>
      </c>
    </row>
    <row r="96" spans="2:9" ht="32.25" customHeight="1" x14ac:dyDescent="0.25">
      <c r="B96" s="72"/>
      <c r="C96" s="96" t="s">
        <v>328</v>
      </c>
      <c r="D96" s="107"/>
      <c r="E96" s="102">
        <v>100</v>
      </c>
      <c r="F96" s="103"/>
      <c r="G96" s="104"/>
      <c r="H96" s="105" t="e">
        <f t="shared" si="10"/>
        <v>#DIV/0!</v>
      </c>
      <c r="I96" s="106">
        <f t="shared" si="11"/>
        <v>0</v>
      </c>
    </row>
    <row r="97" spans="2:9" ht="32.25" customHeight="1" x14ac:dyDescent="0.25">
      <c r="B97" s="72"/>
      <c r="C97" s="96" t="s">
        <v>331</v>
      </c>
      <c r="D97" s="107"/>
      <c r="E97" s="102">
        <v>200</v>
      </c>
      <c r="F97" s="103"/>
      <c r="G97" s="104"/>
      <c r="H97" s="105" t="e">
        <f t="shared" si="10"/>
        <v>#DIV/0!</v>
      </c>
      <c r="I97" s="106">
        <f t="shared" si="11"/>
        <v>0</v>
      </c>
    </row>
    <row r="98" spans="2:9" ht="32.25" customHeight="1" x14ac:dyDescent="0.25">
      <c r="B98" s="72"/>
      <c r="C98" s="96" t="s">
        <v>332</v>
      </c>
      <c r="D98" s="107"/>
      <c r="E98" s="102">
        <v>200</v>
      </c>
      <c r="F98" s="103"/>
      <c r="G98" s="104"/>
      <c r="H98" s="105" t="e">
        <f t="shared" si="10"/>
        <v>#DIV/0!</v>
      </c>
      <c r="I98" s="106">
        <f t="shared" si="11"/>
        <v>0</v>
      </c>
    </row>
    <row r="99" spans="2:9" ht="32.25" customHeight="1" x14ac:dyDescent="0.25">
      <c r="B99" s="72"/>
      <c r="C99" s="96" t="s">
        <v>333</v>
      </c>
      <c r="D99" s="107"/>
      <c r="E99" s="102">
        <v>250</v>
      </c>
      <c r="F99" s="103"/>
      <c r="G99" s="104"/>
      <c r="H99" s="105" t="e">
        <f t="shared" si="10"/>
        <v>#DIV/0!</v>
      </c>
      <c r="I99" s="106">
        <f t="shared" si="11"/>
        <v>0</v>
      </c>
    </row>
    <row r="100" spans="2:9" ht="32.25" customHeight="1" x14ac:dyDescent="0.25">
      <c r="B100" s="72"/>
      <c r="C100" s="96" t="s">
        <v>334</v>
      </c>
      <c r="D100" s="107"/>
      <c r="E100" s="102">
        <v>250</v>
      </c>
      <c r="F100" s="103"/>
      <c r="G100" s="104"/>
      <c r="H100" s="105" t="e">
        <f t="shared" si="10"/>
        <v>#DIV/0!</v>
      </c>
      <c r="I100" s="106">
        <f t="shared" si="11"/>
        <v>0</v>
      </c>
    </row>
    <row r="101" spans="2:9" ht="32.25" customHeight="1" x14ac:dyDescent="0.25">
      <c r="B101" s="72"/>
      <c r="C101" s="96" t="s">
        <v>335</v>
      </c>
      <c r="D101" s="107"/>
      <c r="E101" s="102">
        <v>120</v>
      </c>
      <c r="F101" s="103"/>
      <c r="G101" s="104"/>
      <c r="H101" s="105" t="e">
        <f t="shared" si="10"/>
        <v>#DIV/0!</v>
      </c>
      <c r="I101" s="106">
        <f t="shared" si="11"/>
        <v>0</v>
      </c>
    </row>
    <row r="102" spans="2:9" ht="32.25" customHeight="1" x14ac:dyDescent="0.25">
      <c r="B102" s="72"/>
      <c r="C102" s="96" t="s">
        <v>336</v>
      </c>
      <c r="D102" s="107"/>
      <c r="E102" s="102">
        <v>120</v>
      </c>
      <c r="F102" s="103"/>
      <c r="G102" s="104"/>
      <c r="H102" s="105" t="e">
        <f t="shared" si="10"/>
        <v>#DIV/0!</v>
      </c>
      <c r="I102" s="106">
        <f t="shared" si="11"/>
        <v>0</v>
      </c>
    </row>
    <row r="103" spans="2:9" ht="32.25" customHeight="1" x14ac:dyDescent="0.25">
      <c r="B103" s="72"/>
      <c r="C103" s="96" t="s">
        <v>337</v>
      </c>
      <c r="D103" s="107"/>
      <c r="E103" s="102">
        <v>150</v>
      </c>
      <c r="F103" s="103"/>
      <c r="G103" s="104"/>
      <c r="H103" s="105" t="e">
        <f t="shared" si="10"/>
        <v>#DIV/0!</v>
      </c>
      <c r="I103" s="106">
        <f t="shared" si="11"/>
        <v>0</v>
      </c>
    </row>
    <row r="104" spans="2:9" ht="32.25" customHeight="1" x14ac:dyDescent="0.25">
      <c r="B104" s="72"/>
      <c r="C104" s="96" t="s">
        <v>338</v>
      </c>
      <c r="D104" s="107"/>
      <c r="E104" s="102">
        <v>150</v>
      </c>
      <c r="F104" s="103"/>
      <c r="G104" s="104"/>
      <c r="H104" s="105" t="e">
        <f t="shared" si="10"/>
        <v>#DIV/0!</v>
      </c>
      <c r="I104" s="106">
        <f t="shared" si="11"/>
        <v>0</v>
      </c>
    </row>
    <row r="105" spans="2:9" ht="32.25" customHeight="1" x14ac:dyDescent="0.25">
      <c r="B105" s="72"/>
      <c r="C105" s="96" t="s">
        <v>339</v>
      </c>
      <c r="D105" s="107"/>
      <c r="E105" s="102">
        <v>100</v>
      </c>
      <c r="F105" s="103"/>
      <c r="G105" s="104"/>
      <c r="H105" s="105" t="e">
        <f t="shared" si="10"/>
        <v>#DIV/0!</v>
      </c>
      <c r="I105" s="106">
        <f t="shared" si="11"/>
        <v>0</v>
      </c>
    </row>
    <row r="106" spans="2:9" ht="32.25" customHeight="1" x14ac:dyDescent="0.25">
      <c r="B106" s="72"/>
      <c r="C106" s="96" t="s">
        <v>340</v>
      </c>
      <c r="D106" s="107"/>
      <c r="E106" s="102">
        <v>100</v>
      </c>
      <c r="F106" s="103"/>
      <c r="G106" s="104"/>
      <c r="H106" s="105" t="e">
        <f t="shared" si="10"/>
        <v>#DIV/0!</v>
      </c>
      <c r="I106" s="106">
        <f t="shared" si="11"/>
        <v>0</v>
      </c>
    </row>
    <row r="107" spans="2:9" ht="32.25" customHeight="1" x14ac:dyDescent="0.25">
      <c r="B107" s="72"/>
      <c r="C107" s="96" t="s">
        <v>341</v>
      </c>
      <c r="D107" s="107"/>
      <c r="E107" s="102">
        <v>50</v>
      </c>
      <c r="F107" s="103"/>
      <c r="G107" s="104"/>
      <c r="H107" s="105" t="e">
        <f t="shared" si="10"/>
        <v>#DIV/0!</v>
      </c>
      <c r="I107" s="106">
        <f t="shared" si="11"/>
        <v>0</v>
      </c>
    </row>
    <row r="108" spans="2:9" ht="32.25" customHeight="1" x14ac:dyDescent="0.25">
      <c r="B108" s="72"/>
      <c r="C108" s="96" t="s">
        <v>342</v>
      </c>
      <c r="D108" s="107"/>
      <c r="E108" s="102">
        <v>50</v>
      </c>
      <c r="F108" s="103"/>
      <c r="G108" s="104"/>
      <c r="H108" s="105" t="e">
        <f t="shared" si="10"/>
        <v>#DIV/0!</v>
      </c>
      <c r="I108" s="106">
        <f t="shared" si="11"/>
        <v>0</v>
      </c>
    </row>
    <row r="109" spans="2:9" ht="32.25" customHeight="1" x14ac:dyDescent="0.25">
      <c r="B109" s="72"/>
      <c r="C109" s="96" t="s">
        <v>345</v>
      </c>
      <c r="D109" s="107"/>
      <c r="E109" s="102">
        <v>120</v>
      </c>
      <c r="F109" s="103"/>
      <c r="G109" s="104"/>
      <c r="H109" s="105" t="e">
        <f t="shared" si="10"/>
        <v>#DIV/0!</v>
      </c>
      <c r="I109" s="106">
        <f t="shared" si="11"/>
        <v>0</v>
      </c>
    </row>
    <row r="110" spans="2:9" ht="32.25" customHeight="1" x14ac:dyDescent="0.25">
      <c r="B110" s="72"/>
      <c r="C110" s="96" t="s">
        <v>346</v>
      </c>
      <c r="D110" s="107"/>
      <c r="E110" s="102">
        <v>120</v>
      </c>
      <c r="F110" s="103"/>
      <c r="G110" s="104"/>
      <c r="H110" s="105" t="e">
        <f t="shared" si="10"/>
        <v>#DIV/0!</v>
      </c>
      <c r="I110" s="106">
        <f t="shared" si="11"/>
        <v>0</v>
      </c>
    </row>
    <row r="111" spans="2:9" ht="32.25" customHeight="1" x14ac:dyDescent="0.25">
      <c r="B111" s="72"/>
      <c r="C111" s="96" t="s">
        <v>347</v>
      </c>
      <c r="D111" s="107"/>
      <c r="E111" s="102">
        <v>300</v>
      </c>
      <c r="F111" s="103"/>
      <c r="G111" s="104"/>
      <c r="H111" s="105" t="e">
        <f t="shared" si="10"/>
        <v>#DIV/0!</v>
      </c>
      <c r="I111" s="106">
        <f t="shared" si="11"/>
        <v>0</v>
      </c>
    </row>
    <row r="112" spans="2:9" ht="32.25" customHeight="1" x14ac:dyDescent="0.25">
      <c r="B112" s="72"/>
      <c r="C112" s="96" t="s">
        <v>348</v>
      </c>
      <c r="D112" s="107"/>
      <c r="E112" s="102">
        <v>300</v>
      </c>
      <c r="F112" s="103"/>
      <c r="G112" s="104"/>
      <c r="H112" s="105" t="e">
        <f t="shared" si="10"/>
        <v>#DIV/0!</v>
      </c>
      <c r="I112" s="106">
        <f t="shared" si="11"/>
        <v>0</v>
      </c>
    </row>
    <row r="113" spans="2:9" ht="32.25" customHeight="1" x14ac:dyDescent="0.25">
      <c r="B113" s="72"/>
      <c r="C113" s="96" t="s">
        <v>349</v>
      </c>
      <c r="D113" s="107"/>
      <c r="E113" s="102">
        <v>300</v>
      </c>
      <c r="F113" s="103"/>
      <c r="G113" s="104"/>
      <c r="H113" s="105" t="e">
        <f t="shared" si="10"/>
        <v>#DIV/0!</v>
      </c>
      <c r="I113" s="106">
        <f t="shared" si="11"/>
        <v>0</v>
      </c>
    </row>
    <row r="114" spans="2:9" ht="32.25" customHeight="1" x14ac:dyDescent="0.25">
      <c r="B114" s="72"/>
      <c r="C114" s="96" t="s">
        <v>350</v>
      </c>
      <c r="D114" s="107"/>
      <c r="E114" s="102">
        <v>144</v>
      </c>
      <c r="F114" s="103"/>
      <c r="G114" s="104"/>
      <c r="H114" s="105" t="e">
        <f t="shared" si="10"/>
        <v>#DIV/0!</v>
      </c>
      <c r="I114" s="106">
        <f t="shared" si="11"/>
        <v>0</v>
      </c>
    </row>
    <row r="115" spans="2:9" ht="32.25" customHeight="1" x14ac:dyDescent="0.25">
      <c r="B115" s="72"/>
      <c r="C115" s="96" t="s">
        <v>350</v>
      </c>
      <c r="D115" s="107"/>
      <c r="E115" s="102">
        <v>144</v>
      </c>
      <c r="F115" s="103"/>
      <c r="G115" s="104"/>
      <c r="H115" s="105" t="e">
        <f t="shared" si="10"/>
        <v>#DIV/0!</v>
      </c>
      <c r="I115" s="106">
        <f t="shared" si="11"/>
        <v>0</v>
      </c>
    </row>
    <row r="116" spans="2:9" ht="32.25" customHeight="1" x14ac:dyDescent="0.25">
      <c r="B116" s="72"/>
      <c r="C116" s="96" t="s">
        <v>351</v>
      </c>
      <c r="D116" s="107"/>
      <c r="E116" s="102">
        <v>3</v>
      </c>
      <c r="F116" s="103"/>
      <c r="G116" s="104"/>
      <c r="H116" s="105" t="e">
        <f t="shared" ref="H116:H127" si="12">G116/D116</f>
        <v>#DIV/0!</v>
      </c>
      <c r="I116" s="106">
        <f t="shared" ref="I116:I127" si="13">F116*G116</f>
        <v>0</v>
      </c>
    </row>
    <row r="117" spans="2:9" ht="32.25" customHeight="1" x14ac:dyDescent="0.25">
      <c r="B117" s="72"/>
      <c r="C117" s="96" t="s">
        <v>352</v>
      </c>
      <c r="D117" s="107"/>
      <c r="E117" s="102">
        <v>3</v>
      </c>
      <c r="F117" s="103"/>
      <c r="G117" s="104"/>
      <c r="H117" s="105" t="e">
        <f t="shared" si="12"/>
        <v>#DIV/0!</v>
      </c>
      <c r="I117" s="106">
        <f t="shared" si="13"/>
        <v>0</v>
      </c>
    </row>
    <row r="118" spans="2:9" ht="32.25" customHeight="1" x14ac:dyDescent="0.25">
      <c r="B118" s="72"/>
      <c r="C118" s="96" t="s">
        <v>355</v>
      </c>
      <c r="D118" s="107"/>
      <c r="E118" s="102">
        <v>280</v>
      </c>
      <c r="F118" s="103"/>
      <c r="G118" s="104"/>
      <c r="H118" s="105" t="e">
        <f t="shared" si="12"/>
        <v>#DIV/0!</v>
      </c>
      <c r="I118" s="106">
        <f t="shared" si="13"/>
        <v>0</v>
      </c>
    </row>
    <row r="119" spans="2:9" ht="32.25" customHeight="1" x14ac:dyDescent="0.25">
      <c r="B119" s="72"/>
      <c r="C119" s="96" t="s">
        <v>356</v>
      </c>
      <c r="D119" s="107"/>
      <c r="E119" s="102">
        <v>280</v>
      </c>
      <c r="F119" s="103"/>
      <c r="G119" s="104"/>
      <c r="H119" s="105" t="e">
        <f t="shared" si="12"/>
        <v>#DIV/0!</v>
      </c>
      <c r="I119" s="106">
        <f t="shared" si="13"/>
        <v>0</v>
      </c>
    </row>
    <row r="120" spans="2:9" ht="32.25" customHeight="1" x14ac:dyDescent="0.25">
      <c r="B120" s="72"/>
      <c r="C120" s="96" t="s">
        <v>359</v>
      </c>
      <c r="D120" s="107"/>
      <c r="E120" s="102">
        <v>24</v>
      </c>
      <c r="F120" s="103"/>
      <c r="G120" s="104"/>
      <c r="H120" s="105" t="e">
        <f t="shared" si="12"/>
        <v>#DIV/0!</v>
      </c>
      <c r="I120" s="106">
        <f t="shared" si="13"/>
        <v>0</v>
      </c>
    </row>
    <row r="121" spans="2:9" ht="32.25" customHeight="1" x14ac:dyDescent="0.25">
      <c r="B121" s="72"/>
      <c r="C121" s="96" t="s">
        <v>360</v>
      </c>
      <c r="D121" s="107"/>
      <c r="E121" s="102">
        <v>24</v>
      </c>
      <c r="F121" s="103"/>
      <c r="G121" s="104"/>
      <c r="H121" s="105" t="e">
        <f t="shared" si="12"/>
        <v>#DIV/0!</v>
      </c>
      <c r="I121" s="106">
        <f t="shared" si="13"/>
        <v>0</v>
      </c>
    </row>
    <row r="122" spans="2:9" ht="32.25" customHeight="1" x14ac:dyDescent="0.25">
      <c r="B122" s="72"/>
      <c r="C122" s="96" t="s">
        <v>361</v>
      </c>
      <c r="D122" s="107"/>
      <c r="E122" s="102">
        <v>120</v>
      </c>
      <c r="F122" s="103"/>
      <c r="G122" s="104"/>
      <c r="H122" s="105" t="e">
        <f t="shared" si="12"/>
        <v>#DIV/0!</v>
      </c>
      <c r="I122" s="106">
        <f t="shared" si="13"/>
        <v>0</v>
      </c>
    </row>
    <row r="123" spans="2:9" ht="32.25" customHeight="1" x14ac:dyDescent="0.25">
      <c r="B123" s="72"/>
      <c r="C123" s="96" t="s">
        <v>362</v>
      </c>
      <c r="D123" s="107"/>
      <c r="E123" s="102">
        <v>120</v>
      </c>
      <c r="F123" s="103"/>
      <c r="G123" s="104"/>
      <c r="H123" s="105" t="e">
        <f t="shared" si="12"/>
        <v>#DIV/0!</v>
      </c>
      <c r="I123" s="106">
        <f t="shared" si="13"/>
        <v>0</v>
      </c>
    </row>
    <row r="124" spans="2:9" ht="32.25" customHeight="1" x14ac:dyDescent="0.25">
      <c r="B124" s="72"/>
      <c r="C124" s="96" t="s">
        <v>367</v>
      </c>
      <c r="D124" s="107"/>
      <c r="E124" s="102">
        <v>30</v>
      </c>
      <c r="F124" s="103"/>
      <c r="G124" s="104"/>
      <c r="H124" s="105" t="e">
        <f t="shared" si="12"/>
        <v>#DIV/0!</v>
      </c>
      <c r="I124" s="106">
        <f t="shared" si="13"/>
        <v>0</v>
      </c>
    </row>
    <row r="125" spans="2:9" ht="32.25" customHeight="1" x14ac:dyDescent="0.25">
      <c r="B125" s="72"/>
      <c r="C125" s="96" t="s">
        <v>368</v>
      </c>
      <c r="D125" s="107"/>
      <c r="E125" s="102">
        <v>30</v>
      </c>
      <c r="F125" s="103"/>
      <c r="G125" s="104"/>
      <c r="H125" s="105" t="e">
        <f t="shared" si="12"/>
        <v>#DIV/0!</v>
      </c>
      <c r="I125" s="106">
        <f t="shared" si="13"/>
        <v>0</v>
      </c>
    </row>
    <row r="126" spans="2:9" ht="32.25" customHeight="1" x14ac:dyDescent="0.25">
      <c r="B126" s="72"/>
      <c r="C126" s="96" t="s">
        <v>369</v>
      </c>
      <c r="D126" s="107"/>
      <c r="E126" s="102">
        <v>90</v>
      </c>
      <c r="F126" s="103"/>
      <c r="G126" s="104"/>
      <c r="H126" s="105" t="e">
        <f t="shared" si="12"/>
        <v>#DIV/0!</v>
      </c>
      <c r="I126" s="106">
        <f t="shared" si="13"/>
        <v>0</v>
      </c>
    </row>
    <row r="127" spans="2:9" ht="32.25" customHeight="1" thickBot="1" x14ac:dyDescent="0.3">
      <c r="B127" s="72"/>
      <c r="C127" s="96" t="s">
        <v>370</v>
      </c>
      <c r="D127" s="107"/>
      <c r="E127" s="102">
        <v>30</v>
      </c>
      <c r="F127" s="103"/>
      <c r="G127" s="104"/>
      <c r="H127" s="105" t="e">
        <f t="shared" si="12"/>
        <v>#DIV/0!</v>
      </c>
      <c r="I127" s="106">
        <f t="shared" si="13"/>
        <v>0</v>
      </c>
    </row>
    <row r="128" spans="2:9" ht="32.25" customHeight="1" thickBot="1" x14ac:dyDescent="0.3">
      <c r="B128" s="2"/>
      <c r="D128" s="2"/>
      <c r="E128" s="2"/>
      <c r="F128" s="2"/>
      <c r="G128" s="151" t="s">
        <v>19</v>
      </c>
      <c r="H128" s="152"/>
      <c r="I128" s="65">
        <f>SUM(I93:I127)</f>
        <v>0</v>
      </c>
    </row>
    <row r="129" spans="2:9" ht="32.25" customHeight="1" x14ac:dyDescent="0.25">
      <c r="B129" s="2"/>
      <c r="D129" s="2"/>
      <c r="E129" s="2"/>
      <c r="F129" s="2"/>
      <c r="G129" s="2"/>
      <c r="H129" s="2"/>
      <c r="I129" s="2"/>
    </row>
    <row r="130" spans="2:9" ht="32.25" customHeight="1" thickBot="1" x14ac:dyDescent="0.3">
      <c r="B130" s="2"/>
      <c r="D130" s="2"/>
      <c r="E130" s="2"/>
      <c r="F130" s="2"/>
      <c r="G130" s="2"/>
      <c r="H130" s="2"/>
      <c r="I130" s="2"/>
    </row>
    <row r="131" spans="2:9" ht="15.75" thickBot="1" x14ac:dyDescent="0.3">
      <c r="B131" s="148" t="s">
        <v>7</v>
      </c>
      <c r="C131" s="149"/>
      <c r="D131" s="149"/>
      <c r="E131" s="149"/>
      <c r="F131" s="149"/>
      <c r="G131" s="149"/>
      <c r="H131" s="149"/>
      <c r="I131" s="150"/>
    </row>
    <row r="132" spans="2:9" ht="60" x14ac:dyDescent="0.25">
      <c r="B132" s="7" t="s">
        <v>38</v>
      </c>
      <c r="C132" s="8" t="s">
        <v>39</v>
      </c>
      <c r="D132" s="8" t="s">
        <v>324</v>
      </c>
      <c r="E132" s="8" t="s">
        <v>323</v>
      </c>
      <c r="F132" s="8" t="s">
        <v>325</v>
      </c>
      <c r="G132" s="8" t="s">
        <v>1</v>
      </c>
      <c r="H132" s="8" t="s">
        <v>326</v>
      </c>
      <c r="I132" s="9" t="s">
        <v>0</v>
      </c>
    </row>
    <row r="133" spans="2:9" ht="32.25" customHeight="1" x14ac:dyDescent="0.25">
      <c r="B133" s="72"/>
      <c r="C133" s="96" t="s">
        <v>321</v>
      </c>
      <c r="D133" s="107"/>
      <c r="E133" s="102">
        <v>140</v>
      </c>
      <c r="F133" s="103"/>
      <c r="G133" s="104"/>
      <c r="H133" s="105" t="e">
        <f>G133/D133</f>
        <v>#DIV/0!</v>
      </c>
      <c r="I133" s="106">
        <f>F133*G133</f>
        <v>0</v>
      </c>
    </row>
    <row r="134" spans="2:9" ht="32.25" customHeight="1" x14ac:dyDescent="0.25">
      <c r="B134" s="72"/>
      <c r="C134" s="96" t="s">
        <v>322</v>
      </c>
      <c r="D134" s="107"/>
      <c r="E134" s="102">
        <v>140</v>
      </c>
      <c r="F134" s="103"/>
      <c r="G134" s="104"/>
      <c r="H134" s="105" t="e">
        <f t="shared" ref="H134:H154" si="14">G134/D134</f>
        <v>#DIV/0!</v>
      </c>
      <c r="I134" s="106">
        <f t="shared" ref="I134:I154" si="15">F134*G134</f>
        <v>0</v>
      </c>
    </row>
    <row r="135" spans="2:9" ht="32.25" customHeight="1" x14ac:dyDescent="0.25">
      <c r="B135" s="72"/>
      <c r="C135" s="96" t="s">
        <v>327</v>
      </c>
      <c r="D135" s="107"/>
      <c r="E135" s="102">
        <v>100</v>
      </c>
      <c r="F135" s="103"/>
      <c r="G135" s="104"/>
      <c r="H135" s="105" t="e">
        <f t="shared" si="14"/>
        <v>#DIV/0!</v>
      </c>
      <c r="I135" s="106">
        <f t="shared" si="15"/>
        <v>0</v>
      </c>
    </row>
    <row r="136" spans="2:9" ht="32.25" customHeight="1" x14ac:dyDescent="0.25">
      <c r="B136" s="72"/>
      <c r="C136" s="96" t="s">
        <v>328</v>
      </c>
      <c r="D136" s="107"/>
      <c r="E136" s="102">
        <v>100</v>
      </c>
      <c r="F136" s="103"/>
      <c r="G136" s="104"/>
      <c r="H136" s="105" t="e">
        <f t="shared" si="14"/>
        <v>#DIV/0!</v>
      </c>
      <c r="I136" s="106">
        <f t="shared" si="15"/>
        <v>0</v>
      </c>
    </row>
    <row r="137" spans="2:9" ht="32.25" customHeight="1" x14ac:dyDescent="0.25">
      <c r="B137" s="72"/>
      <c r="C137" s="96" t="s">
        <v>329</v>
      </c>
      <c r="D137" s="107"/>
      <c r="E137" s="102">
        <v>60</v>
      </c>
      <c r="F137" s="103"/>
      <c r="G137" s="104"/>
      <c r="H137" s="105" t="e">
        <f t="shared" si="14"/>
        <v>#DIV/0!</v>
      </c>
      <c r="I137" s="106">
        <f t="shared" si="15"/>
        <v>0</v>
      </c>
    </row>
    <row r="138" spans="2:9" ht="32.25" customHeight="1" x14ac:dyDescent="0.25">
      <c r="B138" s="72"/>
      <c r="C138" s="96" t="s">
        <v>330</v>
      </c>
      <c r="D138" s="107"/>
      <c r="E138" s="102">
        <v>60</v>
      </c>
      <c r="F138" s="103"/>
      <c r="G138" s="104"/>
      <c r="H138" s="105" t="e">
        <f t="shared" si="14"/>
        <v>#DIV/0!</v>
      </c>
      <c r="I138" s="106">
        <f t="shared" si="15"/>
        <v>0</v>
      </c>
    </row>
    <row r="139" spans="2:9" ht="32.25" customHeight="1" x14ac:dyDescent="0.25">
      <c r="B139" s="72"/>
      <c r="C139" s="96" t="s">
        <v>331</v>
      </c>
      <c r="D139" s="107"/>
      <c r="E139" s="102">
        <v>200</v>
      </c>
      <c r="F139" s="103"/>
      <c r="G139" s="104"/>
      <c r="H139" s="105" t="e">
        <f t="shared" si="14"/>
        <v>#DIV/0!</v>
      </c>
      <c r="I139" s="106">
        <f t="shared" si="15"/>
        <v>0</v>
      </c>
    </row>
    <row r="140" spans="2:9" ht="32.25" customHeight="1" x14ac:dyDescent="0.25">
      <c r="B140" s="72"/>
      <c r="C140" s="96" t="s">
        <v>332</v>
      </c>
      <c r="D140" s="107"/>
      <c r="E140" s="102">
        <v>200</v>
      </c>
      <c r="F140" s="103"/>
      <c r="G140" s="104"/>
      <c r="H140" s="105" t="e">
        <f t="shared" si="14"/>
        <v>#DIV/0!</v>
      </c>
      <c r="I140" s="106">
        <f t="shared" si="15"/>
        <v>0</v>
      </c>
    </row>
    <row r="141" spans="2:9" ht="32.25" customHeight="1" x14ac:dyDescent="0.25">
      <c r="B141" s="72"/>
      <c r="C141" s="96" t="s">
        <v>333</v>
      </c>
      <c r="D141" s="107"/>
      <c r="E141" s="102">
        <v>250</v>
      </c>
      <c r="F141" s="103"/>
      <c r="G141" s="104"/>
      <c r="H141" s="105" t="e">
        <f t="shared" si="14"/>
        <v>#DIV/0!</v>
      </c>
      <c r="I141" s="106">
        <f t="shared" si="15"/>
        <v>0</v>
      </c>
    </row>
    <row r="142" spans="2:9" ht="32.25" customHeight="1" x14ac:dyDescent="0.25">
      <c r="B142" s="72"/>
      <c r="C142" s="96" t="s">
        <v>334</v>
      </c>
      <c r="D142" s="107"/>
      <c r="E142" s="102">
        <v>250</v>
      </c>
      <c r="F142" s="103"/>
      <c r="G142" s="104"/>
      <c r="H142" s="105" t="e">
        <f t="shared" si="14"/>
        <v>#DIV/0!</v>
      </c>
      <c r="I142" s="106">
        <f t="shared" si="15"/>
        <v>0</v>
      </c>
    </row>
    <row r="143" spans="2:9" ht="32.25" customHeight="1" x14ac:dyDescent="0.25">
      <c r="B143" s="72"/>
      <c r="C143" s="96" t="s">
        <v>335</v>
      </c>
      <c r="D143" s="107"/>
      <c r="E143" s="102">
        <v>120</v>
      </c>
      <c r="F143" s="103"/>
      <c r="G143" s="104"/>
      <c r="H143" s="105" t="e">
        <f t="shared" si="14"/>
        <v>#DIV/0!</v>
      </c>
      <c r="I143" s="106">
        <f t="shared" si="15"/>
        <v>0</v>
      </c>
    </row>
    <row r="144" spans="2:9" ht="32.25" customHeight="1" x14ac:dyDescent="0.25">
      <c r="B144" s="72"/>
      <c r="C144" s="96" t="s">
        <v>336</v>
      </c>
      <c r="D144" s="107"/>
      <c r="E144" s="102">
        <v>120</v>
      </c>
      <c r="F144" s="103"/>
      <c r="G144" s="104"/>
      <c r="H144" s="105" t="e">
        <f t="shared" si="14"/>
        <v>#DIV/0!</v>
      </c>
      <c r="I144" s="106">
        <f t="shared" si="15"/>
        <v>0</v>
      </c>
    </row>
    <row r="145" spans="2:9" ht="32.25" customHeight="1" x14ac:dyDescent="0.25">
      <c r="B145" s="72"/>
      <c r="C145" s="96" t="s">
        <v>337</v>
      </c>
      <c r="D145" s="107"/>
      <c r="E145" s="102">
        <v>150</v>
      </c>
      <c r="F145" s="103"/>
      <c r="G145" s="104"/>
      <c r="H145" s="105" t="e">
        <f t="shared" si="14"/>
        <v>#DIV/0!</v>
      </c>
      <c r="I145" s="106">
        <f t="shared" si="15"/>
        <v>0</v>
      </c>
    </row>
    <row r="146" spans="2:9" ht="32.25" customHeight="1" x14ac:dyDescent="0.25">
      <c r="B146" s="72"/>
      <c r="C146" s="96" t="s">
        <v>338</v>
      </c>
      <c r="D146" s="107"/>
      <c r="E146" s="102">
        <v>150</v>
      </c>
      <c r="F146" s="103"/>
      <c r="G146" s="104"/>
      <c r="H146" s="105" t="e">
        <f t="shared" si="14"/>
        <v>#DIV/0!</v>
      </c>
      <c r="I146" s="106">
        <f t="shared" si="15"/>
        <v>0</v>
      </c>
    </row>
    <row r="147" spans="2:9" ht="32.25" customHeight="1" x14ac:dyDescent="0.25">
      <c r="B147" s="72"/>
      <c r="C147" s="96" t="s">
        <v>341</v>
      </c>
      <c r="D147" s="107"/>
      <c r="E147" s="102">
        <v>50</v>
      </c>
      <c r="F147" s="103"/>
      <c r="G147" s="104"/>
      <c r="H147" s="105" t="e">
        <f t="shared" si="14"/>
        <v>#DIV/0!</v>
      </c>
      <c r="I147" s="106">
        <f t="shared" si="15"/>
        <v>0</v>
      </c>
    </row>
    <row r="148" spans="2:9" ht="32.25" customHeight="1" x14ac:dyDescent="0.25">
      <c r="B148" s="72"/>
      <c r="C148" s="96" t="s">
        <v>342</v>
      </c>
      <c r="D148" s="107"/>
      <c r="E148" s="102">
        <v>50</v>
      </c>
      <c r="F148" s="103"/>
      <c r="G148" s="104"/>
      <c r="H148" s="105" t="e">
        <f t="shared" si="14"/>
        <v>#DIV/0!</v>
      </c>
      <c r="I148" s="106">
        <f t="shared" si="15"/>
        <v>0</v>
      </c>
    </row>
    <row r="149" spans="2:9" ht="32.25" customHeight="1" x14ac:dyDescent="0.25">
      <c r="B149" s="72"/>
      <c r="C149" s="96" t="s">
        <v>347</v>
      </c>
      <c r="D149" s="107"/>
      <c r="E149" s="102">
        <v>300</v>
      </c>
      <c r="F149" s="103"/>
      <c r="G149" s="104"/>
      <c r="H149" s="105" t="e">
        <f t="shared" si="14"/>
        <v>#DIV/0!</v>
      </c>
      <c r="I149" s="106">
        <f t="shared" si="15"/>
        <v>0</v>
      </c>
    </row>
    <row r="150" spans="2:9" ht="32.25" customHeight="1" x14ac:dyDescent="0.25">
      <c r="B150" s="72"/>
      <c r="C150" s="96" t="s">
        <v>348</v>
      </c>
      <c r="D150" s="107"/>
      <c r="E150" s="102">
        <v>300</v>
      </c>
      <c r="F150" s="103"/>
      <c r="G150" s="104"/>
      <c r="H150" s="105" t="e">
        <f t="shared" si="14"/>
        <v>#DIV/0!</v>
      </c>
      <c r="I150" s="106">
        <f t="shared" si="15"/>
        <v>0</v>
      </c>
    </row>
    <row r="151" spans="2:9" ht="32.25" customHeight="1" x14ac:dyDescent="0.25">
      <c r="B151" s="72"/>
      <c r="C151" s="96" t="s">
        <v>349</v>
      </c>
      <c r="D151" s="107"/>
      <c r="E151" s="102">
        <v>300</v>
      </c>
      <c r="F151" s="103"/>
      <c r="G151" s="104"/>
      <c r="H151" s="105" t="e">
        <f t="shared" si="14"/>
        <v>#DIV/0!</v>
      </c>
      <c r="I151" s="106">
        <f t="shared" si="15"/>
        <v>0</v>
      </c>
    </row>
    <row r="152" spans="2:9" ht="32.25" customHeight="1" x14ac:dyDescent="0.25">
      <c r="B152" s="72"/>
      <c r="C152" s="96" t="s">
        <v>350</v>
      </c>
      <c r="D152" s="107"/>
      <c r="E152" s="102">
        <v>144</v>
      </c>
      <c r="F152" s="103"/>
      <c r="G152" s="104"/>
      <c r="H152" s="105" t="e">
        <f t="shared" si="14"/>
        <v>#DIV/0!</v>
      </c>
      <c r="I152" s="106">
        <f t="shared" si="15"/>
        <v>0</v>
      </c>
    </row>
    <row r="153" spans="2:9" ht="32.25" customHeight="1" x14ac:dyDescent="0.25">
      <c r="B153" s="72"/>
      <c r="C153" s="96" t="s">
        <v>350</v>
      </c>
      <c r="D153" s="107"/>
      <c r="E153" s="102">
        <v>144</v>
      </c>
      <c r="F153" s="103"/>
      <c r="G153" s="104"/>
      <c r="H153" s="105" t="e">
        <f t="shared" si="14"/>
        <v>#DIV/0!</v>
      </c>
      <c r="I153" s="106">
        <f t="shared" si="15"/>
        <v>0</v>
      </c>
    </row>
    <row r="154" spans="2:9" ht="32.25" customHeight="1" x14ac:dyDescent="0.25">
      <c r="B154" s="72"/>
      <c r="C154" s="96" t="s">
        <v>351</v>
      </c>
      <c r="D154" s="107"/>
      <c r="E154" s="102">
        <v>3</v>
      </c>
      <c r="F154" s="103"/>
      <c r="G154" s="104"/>
      <c r="H154" s="105" t="e">
        <f t="shared" si="14"/>
        <v>#DIV/0!</v>
      </c>
      <c r="I154" s="106">
        <f t="shared" si="15"/>
        <v>0</v>
      </c>
    </row>
    <row r="155" spans="2:9" ht="32.25" customHeight="1" x14ac:dyDescent="0.25">
      <c r="B155" s="72"/>
      <c r="C155" s="96" t="s">
        <v>352</v>
      </c>
      <c r="D155" s="107"/>
      <c r="E155" s="113">
        <v>3</v>
      </c>
      <c r="F155" s="103"/>
      <c r="G155" s="104"/>
      <c r="H155" s="105" t="e">
        <f t="shared" ref="H155" si="16">G155/D155</f>
        <v>#DIV/0!</v>
      </c>
      <c r="I155" s="106">
        <f t="shared" ref="I155" si="17">F155*G155</f>
        <v>0</v>
      </c>
    </row>
    <row r="156" spans="2:9" ht="32.25" customHeight="1" x14ac:dyDescent="0.25">
      <c r="B156" s="72"/>
      <c r="C156" s="96" t="s">
        <v>354</v>
      </c>
      <c r="D156" s="107"/>
      <c r="E156" s="113">
        <v>280</v>
      </c>
      <c r="F156" s="103"/>
      <c r="G156" s="104"/>
      <c r="H156" s="105" t="e">
        <f t="shared" ref="H156:H165" si="18">G156/D156</f>
        <v>#DIV/0!</v>
      </c>
      <c r="I156" s="106">
        <f t="shared" ref="I156:I165" si="19">F156*G156</f>
        <v>0</v>
      </c>
    </row>
    <row r="157" spans="2:9" ht="32.25" customHeight="1" x14ac:dyDescent="0.25">
      <c r="B157" s="72"/>
      <c r="C157" s="96" t="s">
        <v>356</v>
      </c>
      <c r="D157" s="107"/>
      <c r="E157" s="113">
        <v>280</v>
      </c>
      <c r="F157" s="103"/>
      <c r="G157" s="104"/>
      <c r="H157" s="105" t="e">
        <f t="shared" si="18"/>
        <v>#DIV/0!</v>
      </c>
      <c r="I157" s="106">
        <f t="shared" si="19"/>
        <v>0</v>
      </c>
    </row>
    <row r="158" spans="2:9" ht="32.25" customHeight="1" x14ac:dyDescent="0.25">
      <c r="B158" s="72"/>
      <c r="C158" s="96" t="s">
        <v>359</v>
      </c>
      <c r="D158" s="107"/>
      <c r="E158" s="113">
        <v>24</v>
      </c>
      <c r="F158" s="103"/>
      <c r="G158" s="104"/>
      <c r="H158" s="105" t="e">
        <f t="shared" si="18"/>
        <v>#DIV/0!</v>
      </c>
      <c r="I158" s="106">
        <f t="shared" si="19"/>
        <v>0</v>
      </c>
    </row>
    <row r="159" spans="2:9" ht="32.25" customHeight="1" x14ac:dyDescent="0.25">
      <c r="B159" s="72"/>
      <c r="C159" s="96" t="s">
        <v>360</v>
      </c>
      <c r="D159" s="107"/>
      <c r="E159" s="113">
        <v>24</v>
      </c>
      <c r="F159" s="103"/>
      <c r="G159" s="104"/>
      <c r="H159" s="105" t="e">
        <f t="shared" si="18"/>
        <v>#DIV/0!</v>
      </c>
      <c r="I159" s="106">
        <f t="shared" si="19"/>
        <v>0</v>
      </c>
    </row>
    <row r="160" spans="2:9" ht="32.25" customHeight="1" x14ac:dyDescent="0.25">
      <c r="B160" s="72"/>
      <c r="C160" s="96" t="s">
        <v>363</v>
      </c>
      <c r="D160" s="107"/>
      <c r="E160" s="113">
        <v>24</v>
      </c>
      <c r="F160" s="103"/>
      <c r="G160" s="104"/>
      <c r="H160" s="105" t="e">
        <f t="shared" si="18"/>
        <v>#DIV/0!</v>
      </c>
      <c r="I160" s="106">
        <f t="shared" si="19"/>
        <v>0</v>
      </c>
    </row>
    <row r="161" spans="1:9" ht="32.25" customHeight="1" x14ac:dyDescent="0.25">
      <c r="B161" s="72"/>
      <c r="C161" s="96" t="s">
        <v>364</v>
      </c>
      <c r="D161" s="107"/>
      <c r="E161" s="113">
        <v>24</v>
      </c>
      <c r="F161" s="103"/>
      <c r="G161" s="104"/>
      <c r="H161" s="105" t="e">
        <f t="shared" si="18"/>
        <v>#DIV/0!</v>
      </c>
      <c r="I161" s="106">
        <f t="shared" si="19"/>
        <v>0</v>
      </c>
    </row>
    <row r="162" spans="1:9" ht="32.25" customHeight="1" x14ac:dyDescent="0.25">
      <c r="B162" s="72"/>
      <c r="C162" s="96" t="s">
        <v>371</v>
      </c>
      <c r="D162" s="107"/>
      <c r="E162" s="113">
        <v>15</v>
      </c>
      <c r="F162" s="103"/>
      <c r="G162" s="104"/>
      <c r="H162" s="105" t="e">
        <f t="shared" si="18"/>
        <v>#DIV/0!</v>
      </c>
      <c r="I162" s="106">
        <f t="shared" si="19"/>
        <v>0</v>
      </c>
    </row>
    <row r="163" spans="1:9" ht="32.25" customHeight="1" x14ac:dyDescent="0.25">
      <c r="B163" s="72"/>
      <c r="C163" s="96" t="s">
        <v>372</v>
      </c>
      <c r="D163" s="107"/>
      <c r="E163" s="113">
        <v>15</v>
      </c>
      <c r="F163" s="103"/>
      <c r="G163" s="104"/>
      <c r="H163" s="105" t="e">
        <f t="shared" si="18"/>
        <v>#DIV/0!</v>
      </c>
      <c r="I163" s="106">
        <f t="shared" si="19"/>
        <v>0</v>
      </c>
    </row>
    <row r="164" spans="1:9" ht="32.25" customHeight="1" x14ac:dyDescent="0.25">
      <c r="B164" s="72"/>
      <c r="C164" s="96" t="s">
        <v>367</v>
      </c>
      <c r="D164" s="107"/>
      <c r="E164" s="113">
        <v>30</v>
      </c>
      <c r="F164" s="103"/>
      <c r="G164" s="104"/>
      <c r="H164" s="105" t="e">
        <f t="shared" si="18"/>
        <v>#DIV/0!</v>
      </c>
      <c r="I164" s="106">
        <f t="shared" si="19"/>
        <v>0</v>
      </c>
    </row>
    <row r="165" spans="1:9" ht="32.25" customHeight="1" thickBot="1" x14ac:dyDescent="0.3">
      <c r="B165" s="72"/>
      <c r="C165" s="96" t="s">
        <v>368</v>
      </c>
      <c r="D165" s="107"/>
      <c r="E165" s="113">
        <v>30</v>
      </c>
      <c r="F165" s="103"/>
      <c r="G165" s="104"/>
      <c r="H165" s="105" t="e">
        <f t="shared" si="18"/>
        <v>#DIV/0!</v>
      </c>
      <c r="I165" s="106">
        <f t="shared" si="19"/>
        <v>0</v>
      </c>
    </row>
    <row r="166" spans="1:9" ht="32.25" customHeight="1" thickBot="1" x14ac:dyDescent="0.3">
      <c r="B166" s="2"/>
      <c r="D166" s="2"/>
      <c r="E166" s="2"/>
      <c r="F166" s="2"/>
      <c r="G166" s="151" t="s">
        <v>19</v>
      </c>
      <c r="H166" s="152"/>
      <c r="I166" s="65">
        <f>SUM(I133:I165)</f>
        <v>0</v>
      </c>
    </row>
    <row r="167" spans="1:9" ht="32.25" customHeight="1" x14ac:dyDescent="0.25">
      <c r="B167" s="2"/>
      <c r="D167" s="2"/>
      <c r="E167" s="2"/>
      <c r="F167" s="2"/>
      <c r="G167" s="2"/>
      <c r="H167" s="2"/>
      <c r="I167" s="2"/>
    </row>
    <row r="168" spans="1:9" ht="32.25" customHeight="1" thickBot="1" x14ac:dyDescent="0.3">
      <c r="B168" s="2"/>
      <c r="C168" s="2"/>
      <c r="D168" s="2"/>
      <c r="E168" s="2"/>
      <c r="F168" s="2"/>
      <c r="G168" s="2"/>
      <c r="H168" s="2"/>
      <c r="I168" s="2"/>
    </row>
    <row r="169" spans="1:9" ht="15.75" thickBot="1" x14ac:dyDescent="0.3">
      <c r="B169" s="153" t="s">
        <v>4</v>
      </c>
      <c r="C169" s="154"/>
      <c r="D169" s="154"/>
      <c r="E169" s="154"/>
      <c r="F169" s="155"/>
    </row>
    <row r="170" spans="1:9" ht="30" customHeight="1" x14ac:dyDescent="0.25">
      <c r="A170" s="1"/>
      <c r="B170" s="7" t="s">
        <v>24</v>
      </c>
      <c r="C170" s="8" t="s">
        <v>2</v>
      </c>
      <c r="D170" s="8" t="s">
        <v>25</v>
      </c>
      <c r="E170" s="8" t="s">
        <v>26</v>
      </c>
      <c r="F170" s="9" t="s">
        <v>3</v>
      </c>
    </row>
    <row r="171" spans="1:9" ht="21" customHeight="1" thickBot="1" x14ac:dyDescent="0.3">
      <c r="A171" s="1"/>
      <c r="B171" s="80"/>
      <c r="C171" s="82"/>
      <c r="D171" s="82"/>
      <c r="E171" s="82"/>
      <c r="F171" s="15">
        <f t="shared" ref="F171:F174" si="20">B171*D171+B171*E171</f>
        <v>0</v>
      </c>
    </row>
    <row r="172" spans="1:9" ht="21" customHeight="1" thickBot="1" x14ac:dyDescent="0.3">
      <c r="A172" s="1"/>
      <c r="B172" s="80"/>
      <c r="C172" s="82"/>
      <c r="D172" s="82"/>
      <c r="E172" s="82"/>
      <c r="F172" s="15">
        <f t="shared" si="20"/>
        <v>0</v>
      </c>
    </row>
    <row r="173" spans="1:9" ht="21" customHeight="1" thickBot="1" x14ac:dyDescent="0.3">
      <c r="A173" s="1"/>
      <c r="B173" s="80"/>
      <c r="C173" s="82"/>
      <c r="D173" s="82"/>
      <c r="E173" s="82"/>
      <c r="F173" s="15">
        <f t="shared" si="20"/>
        <v>0</v>
      </c>
    </row>
    <row r="174" spans="1:9" ht="21" customHeight="1" thickBot="1" x14ac:dyDescent="0.3">
      <c r="A174" s="1"/>
      <c r="B174" s="80"/>
      <c r="C174" s="82"/>
      <c r="D174" s="82"/>
      <c r="E174" s="82"/>
      <c r="F174" s="15">
        <f t="shared" si="20"/>
        <v>0</v>
      </c>
    </row>
    <row r="175" spans="1:9" ht="21" customHeight="1" thickBot="1" x14ac:dyDescent="0.3">
      <c r="B175" s="40"/>
      <c r="C175" s="41"/>
      <c r="D175" s="42"/>
      <c r="E175" s="93"/>
      <c r="F175" s="23">
        <f>B175*D175+B175*E175</f>
        <v>0</v>
      </c>
    </row>
    <row r="176" spans="1:9" ht="17.25" customHeight="1" thickBot="1" x14ac:dyDescent="0.3">
      <c r="B176" s="1"/>
      <c r="C176" s="1"/>
      <c r="D176" s="1"/>
      <c r="E176" s="94" t="s">
        <v>9</v>
      </c>
      <c r="F176" s="92">
        <f>SUM(F171:F175)</f>
        <v>0</v>
      </c>
    </row>
    <row r="177" spans="2:6" ht="17.25" customHeight="1" x14ac:dyDescent="0.25">
      <c r="B177" s="1"/>
      <c r="C177" s="1"/>
      <c r="D177" s="1"/>
      <c r="E177" s="1"/>
      <c r="F177" s="33"/>
    </row>
    <row r="178" spans="2:6" ht="17.25" customHeight="1" thickBot="1" x14ac:dyDescent="0.3">
      <c r="B178" s="1"/>
      <c r="C178" s="1"/>
      <c r="D178" s="1"/>
      <c r="E178" s="1"/>
      <c r="F178" s="33"/>
    </row>
    <row r="179" spans="2:6" ht="17.25" customHeight="1" thickBot="1" x14ac:dyDescent="0.3">
      <c r="B179" s="153" t="s">
        <v>4</v>
      </c>
      <c r="C179" s="154"/>
      <c r="D179" s="154"/>
      <c r="E179" s="154"/>
      <c r="F179" s="155"/>
    </row>
    <row r="180" spans="2:6" ht="30" x14ac:dyDescent="0.25">
      <c r="B180" s="7" t="s">
        <v>24</v>
      </c>
      <c r="C180" s="8" t="s">
        <v>2</v>
      </c>
      <c r="D180" s="8" t="s">
        <v>25</v>
      </c>
      <c r="E180" s="8" t="s">
        <v>26</v>
      </c>
      <c r="F180" s="9" t="s">
        <v>3</v>
      </c>
    </row>
    <row r="181" spans="2:6" ht="17.25" customHeight="1" thickBot="1" x14ac:dyDescent="0.3">
      <c r="B181" s="80"/>
      <c r="C181" s="82"/>
      <c r="D181" s="82"/>
      <c r="E181" s="82"/>
      <c r="F181" s="15">
        <f t="shared" ref="F181:F184" si="21">B181*D181+B181*E181</f>
        <v>0</v>
      </c>
    </row>
    <row r="182" spans="2:6" ht="17.25" customHeight="1" thickBot="1" x14ac:dyDescent="0.3">
      <c r="B182" s="80"/>
      <c r="C182" s="82"/>
      <c r="D182" s="82"/>
      <c r="E182" s="82"/>
      <c r="F182" s="15">
        <f t="shared" si="21"/>
        <v>0</v>
      </c>
    </row>
    <row r="183" spans="2:6" ht="17.25" customHeight="1" thickBot="1" x14ac:dyDescent="0.3">
      <c r="B183" s="80"/>
      <c r="C183" s="82"/>
      <c r="D183" s="82"/>
      <c r="E183" s="82"/>
      <c r="F183" s="15">
        <f t="shared" si="21"/>
        <v>0</v>
      </c>
    </row>
    <row r="184" spans="2:6" ht="17.25" customHeight="1" thickBot="1" x14ac:dyDescent="0.3">
      <c r="B184" s="80"/>
      <c r="C184" s="82"/>
      <c r="D184" s="82"/>
      <c r="E184" s="82"/>
      <c r="F184" s="15">
        <f t="shared" si="21"/>
        <v>0</v>
      </c>
    </row>
    <row r="185" spans="2:6" ht="17.25" customHeight="1" thickBot="1" x14ac:dyDescent="0.3">
      <c r="B185" s="40"/>
      <c r="C185" s="41"/>
      <c r="D185" s="42"/>
      <c r="E185" s="93"/>
      <c r="F185" s="23">
        <f>B185*D185+B185*E185</f>
        <v>0</v>
      </c>
    </row>
    <row r="186" spans="2:6" ht="17.25" customHeight="1" thickBot="1" x14ac:dyDescent="0.3">
      <c r="B186" s="1"/>
      <c r="C186" s="1"/>
      <c r="D186" s="1"/>
      <c r="E186" s="94" t="s">
        <v>9</v>
      </c>
      <c r="F186" s="92">
        <f>SUM(F181:F185)</f>
        <v>0</v>
      </c>
    </row>
    <row r="187" spans="2:6" ht="17.25" customHeight="1" x14ac:dyDescent="0.25">
      <c r="B187" s="1"/>
      <c r="C187" s="1"/>
      <c r="D187" s="1"/>
      <c r="E187" s="1"/>
      <c r="F187" s="33"/>
    </row>
    <row r="188" spans="2:6" ht="17.25" customHeight="1" thickBot="1" x14ac:dyDescent="0.3">
      <c r="B188" s="1"/>
      <c r="C188" s="1"/>
      <c r="D188" s="1"/>
      <c r="E188" s="1"/>
      <c r="F188" s="33"/>
    </row>
    <row r="189" spans="2:6" ht="17.25" customHeight="1" thickBot="1" x14ac:dyDescent="0.3">
      <c r="B189" s="153" t="s">
        <v>4</v>
      </c>
      <c r="C189" s="154"/>
      <c r="D189" s="154"/>
      <c r="E189" s="154"/>
      <c r="F189" s="155"/>
    </row>
    <row r="190" spans="2:6" ht="30" x14ac:dyDescent="0.25">
      <c r="B190" s="7" t="s">
        <v>24</v>
      </c>
      <c r="C190" s="8" t="s">
        <v>2</v>
      </c>
      <c r="D190" s="8" t="s">
        <v>25</v>
      </c>
      <c r="E190" s="8" t="s">
        <v>26</v>
      </c>
      <c r="F190" s="9" t="s">
        <v>3</v>
      </c>
    </row>
    <row r="191" spans="2:6" ht="17.25" customHeight="1" thickBot="1" x14ac:dyDescent="0.3">
      <c r="B191" s="80"/>
      <c r="C191" s="82"/>
      <c r="D191" s="82"/>
      <c r="E191" s="82"/>
      <c r="F191" s="15">
        <f t="shared" ref="F191:F194" si="22">B191*D191+B191*E191</f>
        <v>0</v>
      </c>
    </row>
    <row r="192" spans="2:6" ht="17.25" customHeight="1" thickBot="1" x14ac:dyDescent="0.3">
      <c r="B192" s="80"/>
      <c r="C192" s="82"/>
      <c r="D192" s="82"/>
      <c r="E192" s="82"/>
      <c r="F192" s="15">
        <f t="shared" si="22"/>
        <v>0</v>
      </c>
    </row>
    <row r="193" spans="2:6" ht="17.25" customHeight="1" thickBot="1" x14ac:dyDescent="0.3">
      <c r="B193" s="80"/>
      <c r="C193" s="82"/>
      <c r="D193" s="82"/>
      <c r="E193" s="82"/>
      <c r="F193" s="15">
        <f t="shared" si="22"/>
        <v>0</v>
      </c>
    </row>
    <row r="194" spans="2:6" ht="17.25" customHeight="1" thickBot="1" x14ac:dyDescent="0.3">
      <c r="B194" s="80"/>
      <c r="C194" s="82"/>
      <c r="D194" s="82"/>
      <c r="E194" s="82"/>
      <c r="F194" s="15">
        <f t="shared" si="22"/>
        <v>0</v>
      </c>
    </row>
    <row r="195" spans="2:6" ht="17.25" customHeight="1" thickBot="1" x14ac:dyDescent="0.3">
      <c r="B195" s="40"/>
      <c r="C195" s="41"/>
      <c r="D195" s="42"/>
      <c r="E195" s="93"/>
      <c r="F195" s="23">
        <f>B195*D195+B195*E195</f>
        <v>0</v>
      </c>
    </row>
    <row r="196" spans="2:6" ht="17.25" customHeight="1" thickBot="1" x14ac:dyDescent="0.3">
      <c r="B196" s="1"/>
      <c r="C196" s="1"/>
      <c r="D196" s="1"/>
      <c r="E196" s="94" t="s">
        <v>9</v>
      </c>
      <c r="F196" s="92">
        <f>SUM(F191:F195)</f>
        <v>0</v>
      </c>
    </row>
    <row r="197" spans="2:6" ht="17.25" customHeight="1" x14ac:dyDescent="0.25">
      <c r="B197" s="1"/>
      <c r="C197" s="1"/>
      <c r="D197" s="1"/>
      <c r="E197" s="1"/>
      <c r="F197" s="33"/>
    </row>
    <row r="198" spans="2:6" ht="17.25" customHeight="1" thickBot="1" x14ac:dyDescent="0.3">
      <c r="B198" s="1"/>
      <c r="C198" s="1"/>
      <c r="D198" s="1"/>
      <c r="E198" s="1"/>
      <c r="F198" s="33"/>
    </row>
    <row r="199" spans="2:6" ht="17.25" customHeight="1" thickBot="1" x14ac:dyDescent="0.3">
      <c r="B199" s="153" t="s">
        <v>4</v>
      </c>
      <c r="C199" s="154"/>
      <c r="D199" s="154"/>
      <c r="E199" s="154"/>
      <c r="F199" s="155"/>
    </row>
    <row r="200" spans="2:6" ht="30" x14ac:dyDescent="0.25">
      <c r="B200" s="7" t="s">
        <v>24</v>
      </c>
      <c r="C200" s="8" t="s">
        <v>2</v>
      </c>
      <c r="D200" s="8" t="s">
        <v>25</v>
      </c>
      <c r="E200" s="8" t="s">
        <v>26</v>
      </c>
      <c r="F200" s="9" t="s">
        <v>3</v>
      </c>
    </row>
    <row r="201" spans="2:6" ht="17.25" customHeight="1" thickBot="1" x14ac:dyDescent="0.3">
      <c r="B201" s="80"/>
      <c r="C201" s="82"/>
      <c r="D201" s="82"/>
      <c r="E201" s="82"/>
      <c r="F201" s="15">
        <f t="shared" ref="F201:F204" si="23">B201*D201+B201*E201</f>
        <v>0</v>
      </c>
    </row>
    <row r="202" spans="2:6" ht="17.25" customHeight="1" thickBot="1" x14ac:dyDescent="0.3">
      <c r="B202" s="80"/>
      <c r="C202" s="82"/>
      <c r="D202" s="82"/>
      <c r="E202" s="82"/>
      <c r="F202" s="15">
        <f t="shared" si="23"/>
        <v>0</v>
      </c>
    </row>
    <row r="203" spans="2:6" ht="17.25" customHeight="1" thickBot="1" x14ac:dyDescent="0.3">
      <c r="B203" s="80"/>
      <c r="C203" s="82"/>
      <c r="D203" s="82"/>
      <c r="E203" s="82"/>
      <c r="F203" s="15">
        <f t="shared" si="23"/>
        <v>0</v>
      </c>
    </row>
    <row r="204" spans="2:6" ht="17.25" customHeight="1" thickBot="1" x14ac:dyDescent="0.3">
      <c r="B204" s="80"/>
      <c r="C204" s="82"/>
      <c r="D204" s="82"/>
      <c r="E204" s="82"/>
      <c r="F204" s="15">
        <f t="shared" si="23"/>
        <v>0</v>
      </c>
    </row>
    <row r="205" spans="2:6" ht="17.25" customHeight="1" thickBot="1" x14ac:dyDescent="0.3">
      <c r="B205" s="40"/>
      <c r="C205" s="41"/>
      <c r="D205" s="42"/>
      <c r="E205" s="93"/>
      <c r="F205" s="23">
        <f>B205*D205+B205*E205</f>
        <v>0</v>
      </c>
    </row>
    <row r="206" spans="2:6" ht="17.25" customHeight="1" thickBot="1" x14ac:dyDescent="0.3">
      <c r="B206" s="1"/>
      <c r="C206" s="1"/>
      <c r="D206" s="1"/>
      <c r="E206" s="94" t="s">
        <v>9</v>
      </c>
      <c r="F206" s="92">
        <f>SUM(F201:F205)</f>
        <v>0</v>
      </c>
    </row>
    <row r="207" spans="2:6" ht="17.25" customHeight="1" x14ac:dyDescent="0.25">
      <c r="B207" s="1"/>
      <c r="C207" s="1"/>
      <c r="D207" s="1"/>
      <c r="E207" s="1"/>
      <c r="F207" s="1"/>
    </row>
    <row r="208" spans="2:6" ht="15.75" thickBot="1" x14ac:dyDescent="0.3"/>
    <row r="209" spans="2:5" ht="42" customHeight="1" x14ac:dyDescent="0.25">
      <c r="B209" s="58" t="s">
        <v>8</v>
      </c>
      <c r="C209" s="59" t="s">
        <v>12</v>
      </c>
      <c r="D209" s="60" t="s">
        <v>10</v>
      </c>
    </row>
    <row r="210" spans="2:5" ht="15.75" thickBot="1" x14ac:dyDescent="0.3">
      <c r="B210" s="71">
        <f>120000*5</f>
        <v>600000</v>
      </c>
      <c r="C210" s="14">
        <f>(F176+I54+I88+I128+I166+F186+F196+F206)*5</f>
        <v>0</v>
      </c>
      <c r="D210" s="62">
        <f>1-C210/B210</f>
        <v>1</v>
      </c>
    </row>
    <row r="212" spans="2:5" ht="15.75" thickBot="1" x14ac:dyDescent="0.3"/>
    <row r="213" spans="2:5" x14ac:dyDescent="0.25">
      <c r="B213" s="156" t="s">
        <v>475</v>
      </c>
      <c r="C213" s="157"/>
      <c r="D213" s="157"/>
      <c r="E213" s="158"/>
    </row>
    <row r="214" spans="2:5" x14ac:dyDescent="0.25">
      <c r="B214" s="44" t="s">
        <v>27</v>
      </c>
      <c r="C214" s="139" t="s">
        <v>28</v>
      </c>
      <c r="D214" s="139"/>
      <c r="E214" s="45" t="s">
        <v>29</v>
      </c>
    </row>
    <row r="215" spans="2:5" x14ac:dyDescent="0.25">
      <c r="B215" s="77"/>
      <c r="C215" s="140"/>
      <c r="D215" s="140"/>
      <c r="E215" s="78"/>
    </row>
    <row r="216" spans="2:5" x14ac:dyDescent="0.25">
      <c r="B216" s="77"/>
      <c r="C216" s="140"/>
      <c r="D216" s="140"/>
      <c r="E216" s="78"/>
    </row>
    <row r="217" spans="2:5" x14ac:dyDescent="0.25">
      <c r="B217" s="77"/>
      <c r="C217" s="140"/>
      <c r="D217" s="140"/>
      <c r="E217" s="78"/>
    </row>
    <row r="218" spans="2:5" x14ac:dyDescent="0.25">
      <c r="B218" s="77"/>
      <c r="C218" s="140"/>
      <c r="D218" s="140"/>
      <c r="E218" s="78"/>
    </row>
    <row r="219" spans="2:5" x14ac:dyDescent="0.25">
      <c r="B219" s="77"/>
      <c r="C219" s="140"/>
      <c r="D219" s="140"/>
      <c r="E219" s="78"/>
    </row>
    <row r="220" spans="2:5" x14ac:dyDescent="0.25">
      <c r="B220" s="77"/>
      <c r="C220" s="140"/>
      <c r="D220" s="140"/>
      <c r="E220" s="78"/>
    </row>
    <row r="221" spans="2:5" x14ac:dyDescent="0.25">
      <c r="B221" s="77"/>
      <c r="C221" s="140"/>
      <c r="D221" s="140"/>
      <c r="E221" s="78"/>
    </row>
    <row r="222" spans="2:5" x14ac:dyDescent="0.25">
      <c r="B222" s="77"/>
      <c r="C222" s="140"/>
      <c r="D222" s="140"/>
      <c r="E222" s="78"/>
    </row>
    <row r="223" spans="2:5" x14ac:dyDescent="0.25">
      <c r="B223" s="77"/>
      <c r="C223" s="140"/>
      <c r="D223" s="140"/>
      <c r="E223" s="78"/>
    </row>
    <row r="224" spans="2:5" ht="15.75" thickBot="1" x14ac:dyDescent="0.3">
      <c r="B224" s="40"/>
      <c r="C224" s="141"/>
      <c r="D224" s="141"/>
      <c r="E224" s="79"/>
    </row>
    <row r="226" spans="2:7" ht="16.5" x14ac:dyDescent="0.3">
      <c r="B226" s="135" t="s">
        <v>35</v>
      </c>
      <c r="C226" s="135"/>
      <c r="D226" s="135"/>
      <c r="E226" s="135"/>
      <c r="F226" s="135"/>
      <c r="G226" s="97"/>
    </row>
    <row r="227" spans="2:7" ht="16.5" x14ac:dyDescent="0.25">
      <c r="B227" s="138" t="s">
        <v>36</v>
      </c>
      <c r="C227" s="138"/>
      <c r="D227" s="138"/>
      <c r="E227" s="138"/>
      <c r="F227" s="138"/>
      <c r="G227" s="100"/>
    </row>
  </sheetData>
  <sheetProtection formatCells="0" formatColumns="0" formatRows="0" insertColumns="0" insertRows="0" insertHyperlinks="0" deleteColumns="0" deleteRows="0" sort="0" autoFilter="0" pivotTables="0"/>
  <mergeCells count="32">
    <mergeCell ref="D8:F9"/>
    <mergeCell ref="C2:E2"/>
    <mergeCell ref="C3:E3"/>
    <mergeCell ref="C4:E4"/>
    <mergeCell ref="C5:E5"/>
    <mergeCell ref="C6:E6"/>
    <mergeCell ref="B199:F199"/>
    <mergeCell ref="B11:I11"/>
    <mergeCell ref="G54:H54"/>
    <mergeCell ref="B57:I57"/>
    <mergeCell ref="G88:H88"/>
    <mergeCell ref="B91:I91"/>
    <mergeCell ref="G128:H128"/>
    <mergeCell ref="B131:I131"/>
    <mergeCell ref="G166:H166"/>
    <mergeCell ref="B169:F169"/>
    <mergeCell ref="B179:F179"/>
    <mergeCell ref="B189:F189"/>
    <mergeCell ref="B213:E213"/>
    <mergeCell ref="C214:D214"/>
    <mergeCell ref="C215:D215"/>
    <mergeCell ref="C223:D223"/>
    <mergeCell ref="C224:D224"/>
    <mergeCell ref="B227:F227"/>
    <mergeCell ref="C216:D216"/>
    <mergeCell ref="C217:D217"/>
    <mergeCell ref="C218:D218"/>
    <mergeCell ref="C219:D219"/>
    <mergeCell ref="C220:D220"/>
    <mergeCell ref="C221:D221"/>
    <mergeCell ref="C222:D222"/>
    <mergeCell ref="B226:F226"/>
  </mergeCells>
  <pageMargins left="0.7" right="0.7" top="0.75" bottom="0.75" header="0.3" footer="0.3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55"/>
  <sheetViews>
    <sheetView zoomScale="90" zoomScaleNormal="90" workbookViewId="0">
      <selection activeCell="B32" sqref="B32"/>
    </sheetView>
  </sheetViews>
  <sheetFormatPr defaultRowHeight="15" x14ac:dyDescent="0.25"/>
  <cols>
    <col min="1" max="1" width="6.7109375" customWidth="1"/>
    <col min="2" max="2" width="21.140625" bestFit="1" customWidth="1"/>
    <col min="3" max="3" width="28.2851562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41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7</v>
      </c>
      <c r="C11" s="149"/>
      <c r="D11" s="149"/>
      <c r="E11" s="149"/>
      <c r="F11" s="149"/>
      <c r="G11" s="149"/>
      <c r="H11" s="149"/>
      <c r="I11" s="150"/>
    </row>
    <row r="12" spans="2:9" ht="60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5.5" customHeight="1" x14ac:dyDescent="0.25">
      <c r="B13" s="80"/>
      <c r="C13" s="26" t="s">
        <v>42</v>
      </c>
      <c r="D13" s="82"/>
      <c r="E13" s="27">
        <v>7000</v>
      </c>
      <c r="F13" s="84"/>
      <c r="G13" s="85"/>
      <c r="H13" s="49" t="e">
        <f>G13/D13</f>
        <v>#DIV/0!</v>
      </c>
      <c r="I13" s="36">
        <f>F13*G13</f>
        <v>0</v>
      </c>
    </row>
    <row r="14" spans="2:9" ht="25.5" customHeight="1" x14ac:dyDescent="0.25">
      <c r="B14" s="80"/>
      <c r="C14" s="26" t="s">
        <v>43</v>
      </c>
      <c r="D14" s="82"/>
      <c r="E14" s="27">
        <v>100000</v>
      </c>
      <c r="F14" s="84"/>
      <c r="G14" s="85"/>
      <c r="H14" s="49" t="e">
        <f t="shared" ref="H14:H18" si="0">G14/D14</f>
        <v>#DIV/0!</v>
      </c>
      <c r="I14" s="36">
        <f t="shared" ref="I14:I18" si="1">F14*G14</f>
        <v>0</v>
      </c>
    </row>
    <row r="15" spans="2:9" ht="25.5" customHeight="1" x14ac:dyDescent="0.25">
      <c r="B15" s="80"/>
      <c r="C15" s="26" t="s">
        <v>44</v>
      </c>
      <c r="D15" s="82"/>
      <c r="E15" s="27">
        <v>16000</v>
      </c>
      <c r="F15" s="84"/>
      <c r="G15" s="85"/>
      <c r="H15" s="49" t="e">
        <f t="shared" si="0"/>
        <v>#DIV/0!</v>
      </c>
      <c r="I15" s="36">
        <f t="shared" si="1"/>
        <v>0</v>
      </c>
    </row>
    <row r="16" spans="2:9" ht="25.5" customHeight="1" x14ac:dyDescent="0.25">
      <c r="B16" s="80"/>
      <c r="C16" s="26" t="s">
        <v>45</v>
      </c>
      <c r="D16" s="82"/>
      <c r="E16" s="27">
        <v>700</v>
      </c>
      <c r="F16" s="84"/>
      <c r="G16" s="85"/>
      <c r="H16" s="49" t="e">
        <f t="shared" si="0"/>
        <v>#DIV/0!</v>
      </c>
      <c r="I16" s="36">
        <f t="shared" si="1"/>
        <v>0</v>
      </c>
    </row>
    <row r="17" spans="1:9" ht="25.5" customHeight="1" x14ac:dyDescent="0.25">
      <c r="B17" s="80"/>
      <c r="C17" s="26" t="s">
        <v>46</v>
      </c>
      <c r="D17" s="82"/>
      <c r="E17" s="26">
        <v>700</v>
      </c>
      <c r="F17" s="84"/>
      <c r="G17" s="85"/>
      <c r="H17" s="49" t="e">
        <f t="shared" si="0"/>
        <v>#DIV/0!</v>
      </c>
      <c r="I17" s="36">
        <f t="shared" si="1"/>
        <v>0</v>
      </c>
    </row>
    <row r="18" spans="1:9" ht="25.5" customHeight="1" thickBot="1" x14ac:dyDescent="0.3">
      <c r="B18" s="80"/>
      <c r="C18" s="26" t="s">
        <v>47</v>
      </c>
      <c r="D18" s="82"/>
      <c r="E18" s="26">
        <v>800</v>
      </c>
      <c r="F18" s="84"/>
      <c r="G18" s="85"/>
      <c r="H18" s="49" t="e">
        <f t="shared" si="0"/>
        <v>#DIV/0!</v>
      </c>
      <c r="I18" s="36">
        <f t="shared" si="1"/>
        <v>0</v>
      </c>
    </row>
    <row r="19" spans="1:9" ht="32.25" customHeight="1" thickBot="1" x14ac:dyDescent="0.3">
      <c r="B19" s="2"/>
      <c r="C19" s="2"/>
      <c r="D19" s="12"/>
      <c r="E19" s="12"/>
      <c r="F19" s="12"/>
      <c r="G19" s="163" t="s">
        <v>18</v>
      </c>
      <c r="H19" s="164"/>
      <c r="I19" s="35">
        <f>SUM(I13:I18)</f>
        <v>0</v>
      </c>
    </row>
    <row r="20" spans="1:9" ht="32.25" customHeight="1" x14ac:dyDescent="0.25">
      <c r="B20" s="2"/>
      <c r="C20" s="2"/>
      <c r="D20" s="2"/>
      <c r="E20" s="2"/>
      <c r="F20" s="2"/>
      <c r="G20" s="2"/>
      <c r="H20" s="2"/>
      <c r="I20" s="2"/>
    </row>
    <row r="21" spans="1:9" ht="30" customHeight="1" thickBot="1" x14ac:dyDescent="0.3"/>
    <row r="22" spans="1:9" ht="18.75" customHeight="1" thickBot="1" x14ac:dyDescent="0.3">
      <c r="B22" s="153" t="s">
        <v>7</v>
      </c>
      <c r="C22" s="154"/>
      <c r="D22" s="154"/>
      <c r="E22" s="154"/>
      <c r="F22" s="155"/>
    </row>
    <row r="23" spans="1:9" ht="30" customHeight="1" x14ac:dyDescent="0.25">
      <c r="A23" s="1"/>
      <c r="B23" s="7" t="s">
        <v>24</v>
      </c>
      <c r="C23" s="8" t="s">
        <v>2</v>
      </c>
      <c r="D23" s="8" t="s">
        <v>25</v>
      </c>
      <c r="E23" s="8" t="s">
        <v>26</v>
      </c>
      <c r="F23" s="9" t="s">
        <v>3</v>
      </c>
    </row>
    <row r="24" spans="1:9" ht="21" customHeight="1" thickBot="1" x14ac:dyDescent="0.3">
      <c r="A24" s="1"/>
      <c r="B24" s="80"/>
      <c r="C24" s="82"/>
      <c r="D24" s="82"/>
      <c r="E24" s="82"/>
      <c r="F24" s="15">
        <f t="shared" ref="F24:F26" si="2">B24*D24+B24*E24</f>
        <v>0</v>
      </c>
    </row>
    <row r="25" spans="1:9" ht="21" customHeight="1" thickBot="1" x14ac:dyDescent="0.3">
      <c r="A25" s="1"/>
      <c r="B25" s="80"/>
      <c r="C25" s="82"/>
      <c r="D25" s="82"/>
      <c r="E25" s="82"/>
      <c r="F25" s="15">
        <f t="shared" si="2"/>
        <v>0</v>
      </c>
    </row>
    <row r="26" spans="1:9" ht="21" customHeight="1" thickBot="1" x14ac:dyDescent="0.3">
      <c r="A26" s="1"/>
      <c r="B26" s="95"/>
      <c r="C26" s="89"/>
      <c r="D26" s="89"/>
      <c r="E26" s="89"/>
      <c r="F26" s="15">
        <f t="shared" si="2"/>
        <v>0</v>
      </c>
    </row>
    <row r="27" spans="1:9" ht="21" customHeight="1" thickBot="1" x14ac:dyDescent="0.3">
      <c r="B27" s="40"/>
      <c r="C27" s="41"/>
      <c r="D27" s="42"/>
      <c r="E27" s="42"/>
      <c r="F27" s="15">
        <f>B27*D27+B27*E27</f>
        <v>0</v>
      </c>
    </row>
    <row r="28" spans="1:9" ht="17.25" customHeight="1" x14ac:dyDescent="0.25">
      <c r="B28" s="1"/>
      <c r="C28" s="1"/>
      <c r="D28" s="1"/>
      <c r="E28" s="1"/>
      <c r="F28" s="1"/>
    </row>
    <row r="30" spans="1:9" ht="15.75" thickBot="1" x14ac:dyDescent="0.3"/>
    <row r="31" spans="1:9" ht="42" customHeight="1" x14ac:dyDescent="0.25">
      <c r="B31" s="58" t="s">
        <v>8</v>
      </c>
      <c r="C31" s="59" t="s">
        <v>12</v>
      </c>
      <c r="D31" s="60" t="s">
        <v>10</v>
      </c>
    </row>
    <row r="32" spans="1:9" ht="15.75" thickBot="1" x14ac:dyDescent="0.3">
      <c r="B32" s="61">
        <f>700000*5</f>
        <v>3500000</v>
      </c>
      <c r="C32" s="17">
        <f>(F27+I19+F26+F25+F24)*5</f>
        <v>0</v>
      </c>
      <c r="D32" s="62">
        <f>1-C32/B32</f>
        <v>1</v>
      </c>
    </row>
    <row r="34" spans="2:5" ht="15.75" thickBot="1" x14ac:dyDescent="0.3"/>
    <row r="35" spans="2:5" x14ac:dyDescent="0.25">
      <c r="B35" s="156" t="s">
        <v>475</v>
      </c>
      <c r="C35" s="157"/>
      <c r="D35" s="157"/>
      <c r="E35" s="158"/>
    </row>
    <row r="36" spans="2:5" x14ac:dyDescent="0.25">
      <c r="B36" s="44" t="s">
        <v>27</v>
      </c>
      <c r="C36" s="139" t="s">
        <v>28</v>
      </c>
      <c r="D36" s="139"/>
      <c r="E36" s="45" t="s">
        <v>29</v>
      </c>
    </row>
    <row r="37" spans="2:5" x14ac:dyDescent="0.25">
      <c r="B37" s="77"/>
      <c r="C37" s="140"/>
      <c r="D37" s="140"/>
      <c r="E37" s="78"/>
    </row>
    <row r="38" spans="2:5" x14ac:dyDescent="0.25">
      <c r="B38" s="77"/>
      <c r="C38" s="140"/>
      <c r="D38" s="140"/>
      <c r="E38" s="78"/>
    </row>
    <row r="39" spans="2:5" x14ac:dyDescent="0.25">
      <c r="B39" s="77"/>
      <c r="C39" s="140"/>
      <c r="D39" s="140"/>
      <c r="E39" s="78"/>
    </row>
    <row r="40" spans="2:5" x14ac:dyDescent="0.25">
      <c r="B40" s="77"/>
      <c r="C40" s="140"/>
      <c r="D40" s="140"/>
      <c r="E40" s="78"/>
    </row>
    <row r="41" spans="2:5" x14ac:dyDescent="0.25">
      <c r="B41" s="77"/>
      <c r="C41" s="140"/>
      <c r="D41" s="140"/>
      <c r="E41" s="78"/>
    </row>
    <row r="42" spans="2:5" x14ac:dyDescent="0.25">
      <c r="B42" s="77"/>
      <c r="C42" s="140"/>
      <c r="D42" s="140"/>
      <c r="E42" s="78"/>
    </row>
    <row r="43" spans="2:5" x14ac:dyDescent="0.25">
      <c r="B43" s="77"/>
      <c r="C43" s="140"/>
      <c r="D43" s="140"/>
      <c r="E43" s="78"/>
    </row>
    <row r="44" spans="2:5" x14ac:dyDescent="0.25">
      <c r="B44" s="77"/>
      <c r="C44" s="140"/>
      <c r="D44" s="140"/>
      <c r="E44" s="78"/>
    </row>
    <row r="45" spans="2:5" x14ac:dyDescent="0.25">
      <c r="B45" s="77"/>
      <c r="C45" s="140"/>
      <c r="D45" s="140"/>
      <c r="E45" s="78"/>
    </row>
    <row r="46" spans="2:5" x14ac:dyDescent="0.25">
      <c r="B46" s="77"/>
      <c r="C46" s="140"/>
      <c r="D46" s="140"/>
      <c r="E46" s="78"/>
    </row>
    <row r="47" spans="2:5" x14ac:dyDescent="0.25">
      <c r="B47" s="77"/>
      <c r="C47" s="140"/>
      <c r="D47" s="140"/>
      <c r="E47" s="78"/>
    </row>
    <row r="48" spans="2:5" x14ac:dyDescent="0.25">
      <c r="B48" s="77"/>
      <c r="C48" s="140"/>
      <c r="D48" s="140"/>
      <c r="E48" s="78"/>
    </row>
    <row r="49" spans="2:7" x14ac:dyDescent="0.25">
      <c r="B49" s="77"/>
      <c r="C49" s="140"/>
      <c r="D49" s="140"/>
      <c r="E49" s="78"/>
    </row>
    <row r="50" spans="2:7" x14ac:dyDescent="0.25">
      <c r="B50" s="77"/>
      <c r="C50" s="140"/>
      <c r="D50" s="140"/>
      <c r="E50" s="78"/>
    </row>
    <row r="51" spans="2:7" x14ac:dyDescent="0.25">
      <c r="B51" s="77"/>
      <c r="C51" s="140"/>
      <c r="D51" s="140"/>
      <c r="E51" s="78"/>
    </row>
    <row r="52" spans="2:7" ht="15.75" thickBot="1" x14ac:dyDescent="0.3">
      <c r="B52" s="40"/>
      <c r="C52" s="141"/>
      <c r="D52" s="141"/>
      <c r="E52" s="79"/>
    </row>
    <row r="54" spans="2:7" ht="16.5" x14ac:dyDescent="0.3">
      <c r="B54" s="135" t="s">
        <v>35</v>
      </c>
      <c r="C54" s="135"/>
      <c r="D54" s="135"/>
      <c r="E54" s="135"/>
      <c r="F54" s="135"/>
      <c r="G54" s="97"/>
    </row>
    <row r="55" spans="2:7" ht="16.5" x14ac:dyDescent="0.25">
      <c r="B55" s="138" t="s">
        <v>36</v>
      </c>
      <c r="C55" s="138"/>
      <c r="D55" s="138"/>
      <c r="E55" s="138"/>
      <c r="F55" s="138"/>
      <c r="G55" s="100"/>
    </row>
  </sheetData>
  <sheetProtection formatCells="0" formatColumns="0" formatRows="0" insertColumns="0" insertRows="0" insertHyperlinks="0" deleteColumns="0" deleteRows="0" sort="0" autoFilter="0" pivotTables="0"/>
  <mergeCells count="29">
    <mergeCell ref="C2:E2"/>
    <mergeCell ref="C3:E3"/>
    <mergeCell ref="C4:E4"/>
    <mergeCell ref="C5:E5"/>
    <mergeCell ref="C6:E6"/>
    <mergeCell ref="D8:F9"/>
    <mergeCell ref="B11:I11"/>
    <mergeCell ref="B35:E35"/>
    <mergeCell ref="B54:F54"/>
    <mergeCell ref="B55:F55"/>
    <mergeCell ref="B22:F22"/>
    <mergeCell ref="G19:H19"/>
    <mergeCell ref="C36:D36"/>
    <mergeCell ref="C37:D37"/>
    <mergeCell ref="C51:D51"/>
    <mergeCell ref="C52:D52"/>
    <mergeCell ref="C38:D38"/>
    <mergeCell ref="C39:D39"/>
    <mergeCell ref="C40:D40"/>
    <mergeCell ref="C41:D41"/>
    <mergeCell ref="C42:D42"/>
    <mergeCell ref="C48:D48"/>
    <mergeCell ref="C49:D49"/>
    <mergeCell ref="C50:D50"/>
    <mergeCell ref="C43:D43"/>
    <mergeCell ref="C44:D44"/>
    <mergeCell ref="C45:D45"/>
    <mergeCell ref="C46:D46"/>
    <mergeCell ref="C47:D47"/>
  </mergeCells>
  <pageMargins left="0.7" right="0.7" top="0.75" bottom="0.75" header="0.3" footer="0.3"/>
  <pageSetup paperSize="9" scale="48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96"/>
  <sheetViews>
    <sheetView zoomScale="90" zoomScaleNormal="90" workbookViewId="0">
      <selection activeCell="G87" sqref="G87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377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7" customHeight="1" x14ac:dyDescent="0.25">
      <c r="B13" s="72"/>
      <c r="C13" s="96" t="s">
        <v>375</v>
      </c>
      <c r="D13" s="107"/>
      <c r="E13" s="102">
        <v>170000</v>
      </c>
      <c r="F13" s="103"/>
      <c r="G13" s="104"/>
      <c r="H13" s="105" t="e">
        <f>G13/D13</f>
        <v>#DIV/0!</v>
      </c>
      <c r="I13" s="106">
        <f>F13*G13</f>
        <v>0</v>
      </c>
    </row>
    <row r="14" spans="2:9" ht="27" customHeight="1" thickBot="1" x14ac:dyDescent="0.3">
      <c r="B14" s="72"/>
      <c r="C14" s="96" t="s">
        <v>376</v>
      </c>
      <c r="D14" s="107"/>
      <c r="E14" s="113">
        <v>4000</v>
      </c>
      <c r="F14" s="103"/>
      <c r="G14" s="104"/>
      <c r="H14" s="105" t="e">
        <f t="shared" ref="H14" si="0">G14/D14</f>
        <v>#DIV/0!</v>
      </c>
      <c r="I14" s="106">
        <f t="shared" ref="I14" si="1">F14*G14</f>
        <v>0</v>
      </c>
    </row>
    <row r="15" spans="2:9" ht="32.25" customHeight="1" thickBot="1" x14ac:dyDescent="0.3">
      <c r="B15" s="2"/>
      <c r="D15" s="2"/>
      <c r="E15" s="2"/>
      <c r="F15" s="2"/>
      <c r="G15" s="171" t="s">
        <v>19</v>
      </c>
      <c r="H15" s="172"/>
      <c r="I15" s="65">
        <f>SUM(I13:I14)</f>
        <v>0</v>
      </c>
    </row>
    <row r="16" spans="2:9" ht="32.25" customHeight="1" x14ac:dyDescent="0.25">
      <c r="B16" s="2"/>
      <c r="D16" s="2"/>
      <c r="E16" s="2"/>
      <c r="F16" s="2"/>
      <c r="G16" s="2"/>
      <c r="H16" s="2"/>
      <c r="I16" s="2"/>
    </row>
    <row r="17" spans="2:9" ht="32.25" customHeight="1" thickBot="1" x14ac:dyDescent="0.3">
      <c r="B17" s="2"/>
      <c r="D17" s="2"/>
      <c r="E17" s="2"/>
      <c r="F17" s="2"/>
      <c r="G17" s="2"/>
      <c r="H17" s="2"/>
      <c r="I17" s="2"/>
    </row>
    <row r="18" spans="2:9" ht="32.25" customHeight="1" thickBot="1" x14ac:dyDescent="0.3">
      <c r="B18" s="173" t="s">
        <v>6</v>
      </c>
      <c r="C18" s="174"/>
      <c r="D18" s="174"/>
      <c r="E18" s="174"/>
      <c r="F18" s="174"/>
      <c r="G18" s="174"/>
      <c r="H18" s="174"/>
      <c r="I18" s="175"/>
    </row>
    <row r="19" spans="2:9" ht="60" x14ac:dyDescent="0.25">
      <c r="B19" s="7" t="s">
        <v>13</v>
      </c>
      <c r="C19" s="8" t="s">
        <v>17</v>
      </c>
      <c r="D19" s="8" t="s">
        <v>14</v>
      </c>
      <c r="E19" s="8" t="s">
        <v>15</v>
      </c>
      <c r="F19" s="8" t="s">
        <v>16</v>
      </c>
      <c r="G19" s="8" t="s">
        <v>1</v>
      </c>
      <c r="H19" s="8" t="s">
        <v>20</v>
      </c>
      <c r="I19" s="9" t="s">
        <v>0</v>
      </c>
    </row>
    <row r="20" spans="2:9" ht="32.25" customHeight="1" x14ac:dyDescent="0.25">
      <c r="B20" s="72"/>
      <c r="C20" s="96" t="s">
        <v>375</v>
      </c>
      <c r="D20" s="107"/>
      <c r="E20" s="102">
        <v>60000</v>
      </c>
      <c r="F20" s="103"/>
      <c r="G20" s="104"/>
      <c r="H20" s="105" t="e">
        <f>G20/D20</f>
        <v>#DIV/0!</v>
      </c>
      <c r="I20" s="106">
        <f>F20*G20</f>
        <v>0</v>
      </c>
    </row>
    <row r="21" spans="2:9" ht="32.25" customHeight="1" thickBot="1" x14ac:dyDescent="0.3">
      <c r="B21" s="72"/>
      <c r="C21" s="96" t="s">
        <v>376</v>
      </c>
      <c r="D21" s="107"/>
      <c r="E21" s="113">
        <v>1000</v>
      </c>
      <c r="F21" s="103"/>
      <c r="G21" s="104"/>
      <c r="H21" s="105" t="e">
        <f t="shared" ref="H21" si="2">G21/D21</f>
        <v>#DIV/0!</v>
      </c>
      <c r="I21" s="106">
        <f t="shared" ref="I21" si="3">F21*G21</f>
        <v>0</v>
      </c>
    </row>
    <row r="22" spans="2:9" ht="32.25" customHeight="1" thickBot="1" x14ac:dyDescent="0.3">
      <c r="B22" s="2"/>
      <c r="D22" s="2"/>
      <c r="E22" s="2"/>
      <c r="F22" s="2"/>
      <c r="G22" s="171" t="s">
        <v>19</v>
      </c>
      <c r="H22" s="172"/>
      <c r="I22" s="65">
        <f>SUM(I20:I21)</f>
        <v>0</v>
      </c>
    </row>
    <row r="23" spans="2:9" ht="32.25" customHeight="1" x14ac:dyDescent="0.25">
      <c r="B23" s="2"/>
      <c r="D23" s="2"/>
      <c r="E23" s="2"/>
      <c r="F23" s="2"/>
      <c r="G23" s="2"/>
      <c r="H23" s="2"/>
      <c r="I23" s="2"/>
    </row>
    <row r="24" spans="2:9" ht="32.25" customHeight="1" thickBot="1" x14ac:dyDescent="0.3">
      <c r="B24" s="2"/>
      <c r="D24" s="2"/>
      <c r="E24" s="2"/>
      <c r="F24" s="2"/>
      <c r="G24" s="2"/>
      <c r="H24" s="2"/>
      <c r="I24" s="2"/>
    </row>
    <row r="25" spans="2:9" ht="32.25" customHeight="1" thickBot="1" x14ac:dyDescent="0.3">
      <c r="B25" s="173" t="s">
        <v>5</v>
      </c>
      <c r="C25" s="174"/>
      <c r="D25" s="174"/>
      <c r="E25" s="174"/>
      <c r="F25" s="174"/>
      <c r="G25" s="174"/>
      <c r="H25" s="174"/>
      <c r="I25" s="175"/>
    </row>
    <row r="26" spans="2:9" ht="60" x14ac:dyDescent="0.25">
      <c r="B26" s="7" t="s">
        <v>13</v>
      </c>
      <c r="C26" s="8" t="s">
        <v>17</v>
      </c>
      <c r="D26" s="8" t="s">
        <v>14</v>
      </c>
      <c r="E26" s="8" t="s">
        <v>15</v>
      </c>
      <c r="F26" s="8" t="s">
        <v>16</v>
      </c>
      <c r="G26" s="8" t="s">
        <v>1</v>
      </c>
      <c r="H26" s="8" t="s">
        <v>20</v>
      </c>
      <c r="I26" s="9" t="s">
        <v>0</v>
      </c>
    </row>
    <row r="27" spans="2:9" ht="32.25" customHeight="1" x14ac:dyDescent="0.25">
      <c r="B27" s="72"/>
      <c r="C27" s="96" t="s">
        <v>375</v>
      </c>
      <c r="D27" s="107"/>
      <c r="E27" s="102">
        <v>70000</v>
      </c>
      <c r="F27" s="103"/>
      <c r="G27" s="104"/>
      <c r="H27" s="105" t="e">
        <f>G27/D27</f>
        <v>#DIV/0!</v>
      </c>
      <c r="I27" s="106">
        <f>F27*G27</f>
        <v>0</v>
      </c>
    </row>
    <row r="28" spans="2:9" ht="32.25" customHeight="1" thickBot="1" x14ac:dyDescent="0.3">
      <c r="B28" s="72"/>
      <c r="C28" s="96" t="s">
        <v>376</v>
      </c>
      <c r="D28" s="107"/>
      <c r="E28" s="113">
        <v>1000</v>
      </c>
      <c r="F28" s="103"/>
      <c r="G28" s="104"/>
      <c r="H28" s="105" t="e">
        <f t="shared" ref="H28" si="4">G28/D28</f>
        <v>#DIV/0!</v>
      </c>
      <c r="I28" s="106">
        <f t="shared" ref="I28" si="5">F28*G28</f>
        <v>0</v>
      </c>
    </row>
    <row r="29" spans="2:9" ht="32.25" customHeight="1" thickBot="1" x14ac:dyDescent="0.3">
      <c r="B29" s="2"/>
      <c r="D29" s="2"/>
      <c r="E29" s="2"/>
      <c r="F29" s="2"/>
      <c r="G29" s="151" t="s">
        <v>19</v>
      </c>
      <c r="H29" s="152"/>
      <c r="I29" s="65">
        <f>SUM(I27:I28)</f>
        <v>0</v>
      </c>
    </row>
    <row r="30" spans="2:9" ht="32.25" customHeight="1" x14ac:dyDescent="0.25">
      <c r="B30" s="2"/>
      <c r="D30" s="2"/>
      <c r="E30" s="2"/>
      <c r="F30" s="2"/>
      <c r="G30" s="2"/>
      <c r="H30" s="2"/>
      <c r="I30" s="2"/>
    </row>
    <row r="31" spans="2:9" ht="32.25" customHeight="1" thickBot="1" x14ac:dyDescent="0.3">
      <c r="B31" s="2"/>
      <c r="D31" s="2"/>
      <c r="E31" s="2"/>
      <c r="F31" s="2"/>
      <c r="G31" s="2"/>
      <c r="H31" s="2"/>
      <c r="I31" s="2"/>
    </row>
    <row r="32" spans="2:9" ht="32.25" customHeight="1" thickBot="1" x14ac:dyDescent="0.3">
      <c r="B32" s="148" t="s">
        <v>7</v>
      </c>
      <c r="C32" s="149"/>
      <c r="D32" s="149"/>
      <c r="E32" s="149"/>
      <c r="F32" s="149"/>
      <c r="G32" s="149"/>
      <c r="H32" s="149"/>
      <c r="I32" s="150"/>
    </row>
    <row r="33" spans="1:9" ht="60" x14ac:dyDescent="0.25">
      <c r="B33" s="7" t="s">
        <v>13</v>
      </c>
      <c r="C33" s="8" t="s">
        <v>17</v>
      </c>
      <c r="D33" s="8" t="s">
        <v>14</v>
      </c>
      <c r="E33" s="8" t="s">
        <v>15</v>
      </c>
      <c r="F33" s="8" t="s">
        <v>16</v>
      </c>
      <c r="G33" s="8" t="s">
        <v>1</v>
      </c>
      <c r="H33" s="8" t="s">
        <v>20</v>
      </c>
      <c r="I33" s="9" t="s">
        <v>0</v>
      </c>
    </row>
    <row r="34" spans="1:9" ht="32.25" customHeight="1" x14ac:dyDescent="0.25">
      <c r="B34" s="72"/>
      <c r="C34" s="96" t="s">
        <v>375</v>
      </c>
      <c r="D34" s="107"/>
      <c r="E34" s="102">
        <v>70000</v>
      </c>
      <c r="F34" s="103"/>
      <c r="G34" s="104"/>
      <c r="H34" s="105" t="e">
        <f>G34/D34</f>
        <v>#DIV/0!</v>
      </c>
      <c r="I34" s="106">
        <f>F34*G34</f>
        <v>0</v>
      </c>
    </row>
    <row r="35" spans="1:9" ht="32.25" customHeight="1" thickBot="1" x14ac:dyDescent="0.3">
      <c r="B35" s="72"/>
      <c r="C35" s="96" t="s">
        <v>376</v>
      </c>
      <c r="D35" s="107"/>
      <c r="E35" s="113">
        <v>1000</v>
      </c>
      <c r="F35" s="103"/>
      <c r="G35" s="104"/>
      <c r="H35" s="105" t="e">
        <f t="shared" ref="H35" si="6">G35/D35</f>
        <v>#DIV/0!</v>
      </c>
      <c r="I35" s="106">
        <f t="shared" ref="I35" si="7">F35*G35</f>
        <v>0</v>
      </c>
    </row>
    <row r="36" spans="1:9" ht="32.25" customHeight="1" thickBot="1" x14ac:dyDescent="0.3">
      <c r="B36" s="2"/>
      <c r="D36" s="2"/>
      <c r="E36" s="2"/>
      <c r="F36" s="2"/>
      <c r="G36" s="151" t="s">
        <v>19</v>
      </c>
      <c r="H36" s="152"/>
      <c r="I36" s="65">
        <f>SUM(I34:I35)</f>
        <v>0</v>
      </c>
    </row>
    <row r="37" spans="1:9" ht="32.25" customHeight="1" x14ac:dyDescent="0.25">
      <c r="B37" s="2"/>
      <c r="D37" s="2"/>
      <c r="E37" s="2"/>
      <c r="F37" s="2"/>
      <c r="G37" s="2"/>
      <c r="H37" s="2"/>
      <c r="I37" s="2"/>
    </row>
    <row r="38" spans="1:9" ht="32.25" customHeight="1" thickBot="1" x14ac:dyDescent="0.3">
      <c r="B38" s="2"/>
      <c r="C38" s="2"/>
      <c r="D38" s="2"/>
      <c r="E38" s="2"/>
      <c r="F38" s="2"/>
      <c r="G38" s="2"/>
      <c r="H38" s="2"/>
      <c r="I38" s="2"/>
    </row>
    <row r="39" spans="1:9" ht="15.75" thickBot="1" x14ac:dyDescent="0.3">
      <c r="B39" s="153" t="s">
        <v>4</v>
      </c>
      <c r="C39" s="154"/>
      <c r="D39" s="154"/>
      <c r="E39" s="154"/>
      <c r="F39" s="155"/>
    </row>
    <row r="40" spans="1:9" ht="30" customHeight="1" x14ac:dyDescent="0.25">
      <c r="A40" s="1"/>
      <c r="B40" s="7" t="s">
        <v>24</v>
      </c>
      <c r="C40" s="8" t="s">
        <v>2</v>
      </c>
      <c r="D40" s="8" t="s">
        <v>25</v>
      </c>
      <c r="E40" s="8" t="s">
        <v>26</v>
      </c>
      <c r="F40" s="9" t="s">
        <v>3</v>
      </c>
    </row>
    <row r="41" spans="1:9" ht="21" customHeight="1" thickBot="1" x14ac:dyDescent="0.3">
      <c r="A41" s="1"/>
      <c r="B41" s="80"/>
      <c r="C41" s="82"/>
      <c r="D41" s="82"/>
      <c r="E41" s="82"/>
      <c r="F41" s="15">
        <f t="shared" ref="F41:F44" si="8">B41*D41+B41*E41</f>
        <v>0</v>
      </c>
    </row>
    <row r="42" spans="1:9" ht="21" customHeight="1" thickBot="1" x14ac:dyDescent="0.3">
      <c r="A42" s="1"/>
      <c r="B42" s="80"/>
      <c r="C42" s="82"/>
      <c r="D42" s="82"/>
      <c r="E42" s="82"/>
      <c r="F42" s="15">
        <f t="shared" si="8"/>
        <v>0</v>
      </c>
    </row>
    <row r="43" spans="1:9" ht="21" customHeight="1" thickBot="1" x14ac:dyDescent="0.3">
      <c r="A43" s="1"/>
      <c r="B43" s="80"/>
      <c r="C43" s="82"/>
      <c r="D43" s="82"/>
      <c r="E43" s="82"/>
      <c r="F43" s="15">
        <f t="shared" si="8"/>
        <v>0</v>
      </c>
    </row>
    <row r="44" spans="1:9" ht="21" customHeight="1" thickBot="1" x14ac:dyDescent="0.3">
      <c r="A44" s="1"/>
      <c r="B44" s="80"/>
      <c r="C44" s="82"/>
      <c r="D44" s="82"/>
      <c r="E44" s="82"/>
      <c r="F44" s="15">
        <f t="shared" si="8"/>
        <v>0</v>
      </c>
    </row>
    <row r="45" spans="1:9" ht="21" customHeight="1" thickBot="1" x14ac:dyDescent="0.3">
      <c r="B45" s="40"/>
      <c r="C45" s="41"/>
      <c r="D45" s="42"/>
      <c r="E45" s="93"/>
      <c r="F45" s="23">
        <f>B45*D45+B45*E45</f>
        <v>0</v>
      </c>
    </row>
    <row r="46" spans="1:9" ht="17.25" customHeight="1" thickBot="1" x14ac:dyDescent="0.3">
      <c r="B46" s="1"/>
      <c r="C46" s="1"/>
      <c r="D46" s="1"/>
      <c r="E46" s="94" t="s">
        <v>9</v>
      </c>
      <c r="F46" s="92">
        <f>SUM(F41:F45)</f>
        <v>0</v>
      </c>
    </row>
    <row r="47" spans="1:9" ht="17.25" customHeight="1" x14ac:dyDescent="0.25">
      <c r="B47" s="1"/>
      <c r="C47" s="1"/>
      <c r="D47" s="1"/>
      <c r="E47" s="1"/>
      <c r="F47" s="33"/>
    </row>
    <row r="48" spans="1:9" ht="17.25" customHeight="1" thickBot="1" x14ac:dyDescent="0.3">
      <c r="B48" s="1"/>
      <c r="C48" s="1"/>
      <c r="D48" s="1"/>
      <c r="E48" s="1"/>
      <c r="F48" s="33"/>
    </row>
    <row r="49" spans="2:6" ht="17.25" customHeight="1" thickBot="1" x14ac:dyDescent="0.3">
      <c r="B49" s="153" t="s">
        <v>6</v>
      </c>
      <c r="C49" s="154"/>
      <c r="D49" s="154"/>
      <c r="E49" s="154"/>
      <c r="F49" s="155"/>
    </row>
    <row r="50" spans="2:6" ht="30" x14ac:dyDescent="0.25">
      <c r="B50" s="7" t="s">
        <v>24</v>
      </c>
      <c r="C50" s="8" t="s">
        <v>2</v>
      </c>
      <c r="D50" s="8" t="s">
        <v>25</v>
      </c>
      <c r="E50" s="8" t="s">
        <v>26</v>
      </c>
      <c r="F50" s="9" t="s">
        <v>3</v>
      </c>
    </row>
    <row r="51" spans="2:6" ht="17.25" customHeight="1" thickBot="1" x14ac:dyDescent="0.3">
      <c r="B51" s="80"/>
      <c r="C51" s="82"/>
      <c r="D51" s="82"/>
      <c r="E51" s="82"/>
      <c r="F51" s="15">
        <f t="shared" ref="F51:F54" si="9">B51*D51+B51*E51</f>
        <v>0</v>
      </c>
    </row>
    <row r="52" spans="2:6" ht="17.25" customHeight="1" thickBot="1" x14ac:dyDescent="0.3">
      <c r="B52" s="80"/>
      <c r="C52" s="82"/>
      <c r="D52" s="82"/>
      <c r="E52" s="82"/>
      <c r="F52" s="15">
        <f t="shared" si="9"/>
        <v>0</v>
      </c>
    </row>
    <row r="53" spans="2:6" ht="17.25" customHeight="1" thickBot="1" x14ac:dyDescent="0.3">
      <c r="B53" s="80"/>
      <c r="C53" s="82"/>
      <c r="D53" s="82"/>
      <c r="E53" s="82"/>
      <c r="F53" s="15">
        <f t="shared" si="9"/>
        <v>0</v>
      </c>
    </row>
    <row r="54" spans="2:6" ht="17.25" customHeight="1" thickBot="1" x14ac:dyDescent="0.3">
      <c r="B54" s="80"/>
      <c r="C54" s="82"/>
      <c r="D54" s="82"/>
      <c r="E54" s="82"/>
      <c r="F54" s="15">
        <f t="shared" si="9"/>
        <v>0</v>
      </c>
    </row>
    <row r="55" spans="2:6" ht="17.25" customHeight="1" thickBot="1" x14ac:dyDescent="0.3">
      <c r="B55" s="40"/>
      <c r="C55" s="41"/>
      <c r="D55" s="42"/>
      <c r="E55" s="93"/>
      <c r="F55" s="23">
        <f>B55*D55+B55*E55</f>
        <v>0</v>
      </c>
    </row>
    <row r="56" spans="2:6" ht="17.25" customHeight="1" thickBot="1" x14ac:dyDescent="0.3">
      <c r="B56" s="1"/>
      <c r="C56" s="1"/>
      <c r="D56" s="1"/>
      <c r="E56" s="94" t="s">
        <v>9</v>
      </c>
      <c r="F56" s="92">
        <f>SUM(F51:F55)</f>
        <v>0</v>
      </c>
    </row>
    <row r="57" spans="2:6" ht="17.25" customHeight="1" x14ac:dyDescent="0.25">
      <c r="B57" s="1"/>
      <c r="C57" s="1"/>
      <c r="D57" s="1"/>
      <c r="E57" s="1"/>
      <c r="F57" s="33"/>
    </row>
    <row r="58" spans="2:6" ht="17.25" customHeight="1" thickBot="1" x14ac:dyDescent="0.3">
      <c r="B58" s="1"/>
      <c r="C58" s="1"/>
      <c r="D58" s="1"/>
      <c r="E58" s="1"/>
      <c r="F58" s="33"/>
    </row>
    <row r="59" spans="2:6" ht="17.25" customHeight="1" thickBot="1" x14ac:dyDescent="0.3">
      <c r="B59" s="153" t="s">
        <v>5</v>
      </c>
      <c r="C59" s="154"/>
      <c r="D59" s="154"/>
      <c r="E59" s="154"/>
      <c r="F59" s="155"/>
    </row>
    <row r="60" spans="2:6" ht="30" x14ac:dyDescent="0.25">
      <c r="B60" s="7" t="s">
        <v>24</v>
      </c>
      <c r="C60" s="8" t="s">
        <v>2</v>
      </c>
      <c r="D60" s="8" t="s">
        <v>25</v>
      </c>
      <c r="E60" s="8" t="s">
        <v>26</v>
      </c>
      <c r="F60" s="9" t="s">
        <v>3</v>
      </c>
    </row>
    <row r="61" spans="2:6" ht="17.25" customHeight="1" thickBot="1" x14ac:dyDescent="0.3">
      <c r="B61" s="80"/>
      <c r="C61" s="82"/>
      <c r="D61" s="82"/>
      <c r="E61" s="82"/>
      <c r="F61" s="15">
        <f t="shared" ref="F61:F64" si="10">B61*D61+B61*E61</f>
        <v>0</v>
      </c>
    </row>
    <row r="62" spans="2:6" ht="17.25" customHeight="1" thickBot="1" x14ac:dyDescent="0.3">
      <c r="B62" s="80"/>
      <c r="C62" s="82"/>
      <c r="D62" s="82"/>
      <c r="E62" s="82"/>
      <c r="F62" s="15">
        <f t="shared" si="10"/>
        <v>0</v>
      </c>
    </row>
    <row r="63" spans="2:6" ht="17.25" customHeight="1" thickBot="1" x14ac:dyDescent="0.3">
      <c r="B63" s="80"/>
      <c r="C63" s="82"/>
      <c r="D63" s="82"/>
      <c r="E63" s="82"/>
      <c r="F63" s="15">
        <f t="shared" si="10"/>
        <v>0</v>
      </c>
    </row>
    <row r="64" spans="2:6" ht="17.25" customHeight="1" thickBot="1" x14ac:dyDescent="0.3">
      <c r="B64" s="80"/>
      <c r="C64" s="82"/>
      <c r="D64" s="82"/>
      <c r="E64" s="82"/>
      <c r="F64" s="15">
        <f t="shared" si="10"/>
        <v>0</v>
      </c>
    </row>
    <row r="65" spans="2:6" ht="17.25" customHeight="1" thickBot="1" x14ac:dyDescent="0.3">
      <c r="B65" s="40"/>
      <c r="C65" s="41"/>
      <c r="D65" s="42"/>
      <c r="E65" s="93"/>
      <c r="F65" s="23">
        <f>B65*D65+B65*E65</f>
        <v>0</v>
      </c>
    </row>
    <row r="66" spans="2:6" ht="17.25" customHeight="1" thickBot="1" x14ac:dyDescent="0.3">
      <c r="B66" s="1"/>
      <c r="C66" s="1"/>
      <c r="D66" s="1"/>
      <c r="E66" s="94" t="s">
        <v>9</v>
      </c>
      <c r="F66" s="92">
        <f>SUM(F61:F65)</f>
        <v>0</v>
      </c>
    </row>
    <row r="67" spans="2:6" ht="17.25" customHeight="1" x14ac:dyDescent="0.25">
      <c r="B67" s="1"/>
      <c r="C67" s="1"/>
      <c r="D67" s="1"/>
      <c r="E67" s="1"/>
      <c r="F67" s="33"/>
    </row>
    <row r="68" spans="2:6" ht="17.25" customHeight="1" thickBot="1" x14ac:dyDescent="0.3">
      <c r="B68" s="1"/>
      <c r="C68" s="1"/>
      <c r="D68" s="1"/>
      <c r="E68" s="1"/>
      <c r="F68" s="33"/>
    </row>
    <row r="69" spans="2:6" ht="17.25" customHeight="1" thickBot="1" x14ac:dyDescent="0.3">
      <c r="B69" s="153" t="s">
        <v>7</v>
      </c>
      <c r="C69" s="154"/>
      <c r="D69" s="154"/>
      <c r="E69" s="154"/>
      <c r="F69" s="155"/>
    </row>
    <row r="70" spans="2:6" ht="30" x14ac:dyDescent="0.25">
      <c r="B70" s="7" t="s">
        <v>24</v>
      </c>
      <c r="C70" s="8" t="s">
        <v>2</v>
      </c>
      <c r="D70" s="8" t="s">
        <v>25</v>
      </c>
      <c r="E70" s="8" t="s">
        <v>26</v>
      </c>
      <c r="F70" s="9" t="s">
        <v>3</v>
      </c>
    </row>
    <row r="71" spans="2:6" ht="17.25" customHeight="1" thickBot="1" x14ac:dyDescent="0.3">
      <c r="B71" s="80"/>
      <c r="C71" s="82"/>
      <c r="D71" s="82"/>
      <c r="E71" s="82"/>
      <c r="F71" s="15">
        <f t="shared" ref="F71:F74" si="11">B71*D71+B71*E71</f>
        <v>0</v>
      </c>
    </row>
    <row r="72" spans="2:6" ht="17.25" customHeight="1" thickBot="1" x14ac:dyDescent="0.3">
      <c r="B72" s="80"/>
      <c r="C72" s="82"/>
      <c r="D72" s="82"/>
      <c r="E72" s="82"/>
      <c r="F72" s="15">
        <f t="shared" si="11"/>
        <v>0</v>
      </c>
    </row>
    <row r="73" spans="2:6" ht="17.25" customHeight="1" thickBot="1" x14ac:dyDescent="0.3">
      <c r="B73" s="80"/>
      <c r="C73" s="82"/>
      <c r="D73" s="82"/>
      <c r="E73" s="82"/>
      <c r="F73" s="15">
        <f t="shared" si="11"/>
        <v>0</v>
      </c>
    </row>
    <row r="74" spans="2:6" ht="17.25" customHeight="1" thickBot="1" x14ac:dyDescent="0.3">
      <c r="B74" s="80"/>
      <c r="C74" s="82"/>
      <c r="D74" s="82"/>
      <c r="E74" s="82"/>
      <c r="F74" s="15">
        <f t="shared" si="11"/>
        <v>0</v>
      </c>
    </row>
    <row r="75" spans="2:6" ht="17.25" customHeight="1" thickBot="1" x14ac:dyDescent="0.3">
      <c r="B75" s="40"/>
      <c r="C75" s="41"/>
      <c r="D75" s="42"/>
      <c r="E75" s="93"/>
      <c r="F75" s="23">
        <f>B75*D75+B75*E75</f>
        <v>0</v>
      </c>
    </row>
    <row r="76" spans="2:6" ht="17.25" customHeight="1" thickBot="1" x14ac:dyDescent="0.3">
      <c r="B76" s="1"/>
      <c r="C76" s="1"/>
      <c r="D76" s="1"/>
      <c r="E76" s="94" t="s">
        <v>9</v>
      </c>
      <c r="F76" s="92">
        <f>SUM(F71:F75)</f>
        <v>0</v>
      </c>
    </row>
    <row r="77" spans="2:6" ht="17.25" customHeight="1" x14ac:dyDescent="0.25">
      <c r="B77" s="1"/>
      <c r="C77" s="1"/>
      <c r="D77" s="1"/>
      <c r="E77" s="1"/>
      <c r="F77" s="1"/>
    </row>
    <row r="78" spans="2:6" ht="15.75" thickBot="1" x14ac:dyDescent="0.3"/>
    <row r="79" spans="2:6" ht="42" customHeight="1" x14ac:dyDescent="0.25">
      <c r="B79" s="58" t="s">
        <v>8</v>
      </c>
      <c r="C79" s="59" t="s">
        <v>12</v>
      </c>
      <c r="D79" s="60" t="s">
        <v>10</v>
      </c>
    </row>
    <row r="80" spans="2:6" ht="15.75" thickBot="1" x14ac:dyDescent="0.3">
      <c r="B80" s="71">
        <f>420000*5</f>
        <v>2100000</v>
      </c>
      <c r="C80" s="14">
        <f>(F46+I15+I22+I29+I36+F56+F66+F76)*5</f>
        <v>0</v>
      </c>
      <c r="D80" s="62">
        <f>1-C80/B80</f>
        <v>1</v>
      </c>
    </row>
    <row r="82" spans="2:7" ht="15.75" thickBot="1" x14ac:dyDescent="0.3"/>
    <row r="83" spans="2:7" x14ac:dyDescent="0.25">
      <c r="B83" s="156" t="s">
        <v>475</v>
      </c>
      <c r="C83" s="157"/>
      <c r="D83" s="157"/>
      <c r="E83" s="158"/>
    </row>
    <row r="84" spans="2:7" x14ac:dyDescent="0.25">
      <c r="B84" s="44" t="s">
        <v>27</v>
      </c>
      <c r="C84" s="139" t="s">
        <v>28</v>
      </c>
      <c r="D84" s="139"/>
      <c r="E84" s="45" t="s">
        <v>29</v>
      </c>
    </row>
    <row r="85" spans="2:7" x14ac:dyDescent="0.25">
      <c r="B85" s="77"/>
      <c r="C85" s="140"/>
      <c r="D85" s="140"/>
      <c r="E85" s="78"/>
    </row>
    <row r="86" spans="2:7" x14ac:dyDescent="0.25">
      <c r="B86" s="77"/>
      <c r="C86" s="140"/>
      <c r="D86" s="140"/>
      <c r="E86" s="78"/>
    </row>
    <row r="87" spans="2:7" x14ac:dyDescent="0.25">
      <c r="B87" s="77"/>
      <c r="C87" s="140"/>
      <c r="D87" s="140"/>
      <c r="E87" s="78"/>
    </row>
    <row r="88" spans="2:7" x14ac:dyDescent="0.25">
      <c r="B88" s="77"/>
      <c r="C88" s="140"/>
      <c r="D88" s="140"/>
      <c r="E88" s="78"/>
    </row>
    <row r="89" spans="2:7" x14ac:dyDescent="0.25">
      <c r="B89" s="77"/>
      <c r="C89" s="140"/>
      <c r="D89" s="140"/>
      <c r="E89" s="78"/>
    </row>
    <row r="90" spans="2:7" x14ac:dyDescent="0.25">
      <c r="B90" s="77"/>
      <c r="C90" s="140"/>
      <c r="D90" s="140"/>
      <c r="E90" s="78"/>
    </row>
    <row r="91" spans="2:7" x14ac:dyDescent="0.25">
      <c r="B91" s="77"/>
      <c r="C91" s="192"/>
      <c r="D91" s="193"/>
      <c r="E91" s="78"/>
    </row>
    <row r="92" spans="2:7" x14ac:dyDescent="0.25">
      <c r="B92" s="77"/>
      <c r="C92" s="140"/>
      <c r="D92" s="140"/>
      <c r="E92" s="78"/>
    </row>
    <row r="93" spans="2:7" ht="15.75" thickBot="1" x14ac:dyDescent="0.3">
      <c r="B93" s="40"/>
      <c r="C93" s="141"/>
      <c r="D93" s="141"/>
      <c r="E93" s="79"/>
    </row>
    <row r="95" spans="2:7" ht="16.5" x14ac:dyDescent="0.3">
      <c r="B95" s="135" t="s">
        <v>35</v>
      </c>
      <c r="C95" s="135"/>
      <c r="D95" s="135"/>
      <c r="E95" s="135"/>
      <c r="F95" s="135"/>
      <c r="G95" s="97"/>
    </row>
    <row r="96" spans="2:7" ht="16.5" x14ac:dyDescent="0.25">
      <c r="B96" s="138" t="s">
        <v>36</v>
      </c>
      <c r="C96" s="138"/>
      <c r="D96" s="138"/>
      <c r="E96" s="138"/>
      <c r="F96" s="138"/>
      <c r="G96" s="100"/>
    </row>
  </sheetData>
  <sheetProtection formatCells="0" formatColumns="0" formatRows="0" insertColumns="0" insertRows="0" insertHyperlinks="0" deleteColumns="0" deleteRows="0" sort="0" autoFilter="0" pivotTables="0"/>
  <mergeCells count="31">
    <mergeCell ref="D8:F9"/>
    <mergeCell ref="C2:E2"/>
    <mergeCell ref="C3:E3"/>
    <mergeCell ref="C4:E4"/>
    <mergeCell ref="C5:E5"/>
    <mergeCell ref="C6:E6"/>
    <mergeCell ref="B69:F69"/>
    <mergeCell ref="B11:I11"/>
    <mergeCell ref="G15:H15"/>
    <mergeCell ref="B18:I18"/>
    <mergeCell ref="G22:H22"/>
    <mergeCell ref="B25:I25"/>
    <mergeCell ref="G29:H29"/>
    <mergeCell ref="B32:I32"/>
    <mergeCell ref="G36:H36"/>
    <mergeCell ref="B39:F39"/>
    <mergeCell ref="B49:F49"/>
    <mergeCell ref="B59:F59"/>
    <mergeCell ref="B83:E83"/>
    <mergeCell ref="C84:D84"/>
    <mergeCell ref="C85:D85"/>
    <mergeCell ref="C92:D92"/>
    <mergeCell ref="C93:D93"/>
    <mergeCell ref="B96:F96"/>
    <mergeCell ref="C91:D91"/>
    <mergeCell ref="C89:D89"/>
    <mergeCell ref="C90:D90"/>
    <mergeCell ref="C86:D86"/>
    <mergeCell ref="C87:D87"/>
    <mergeCell ref="C88:D88"/>
    <mergeCell ref="B95:F95"/>
  </mergeCells>
  <pageMargins left="0.7" right="0.7" top="0.75" bottom="0.75" header="0.3" footer="0.3"/>
  <pageSetup paperSize="9" scale="4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350"/>
  <sheetViews>
    <sheetView zoomScale="90" zoomScaleNormal="90" workbookViewId="0">
      <selection activeCell="F333" sqref="F333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476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7" customHeight="1" x14ac:dyDescent="0.25">
      <c r="B13" s="72"/>
      <c r="C13" s="96" t="s">
        <v>378</v>
      </c>
      <c r="D13" s="107"/>
      <c r="E13" s="102">
        <v>7000</v>
      </c>
      <c r="F13" s="103"/>
      <c r="G13" s="104"/>
      <c r="H13" s="105" t="e">
        <f>G13/D13</f>
        <v>#DIV/0!</v>
      </c>
      <c r="I13" s="106">
        <f>F13*G13</f>
        <v>0</v>
      </c>
    </row>
    <row r="14" spans="2:9" ht="27" customHeight="1" x14ac:dyDescent="0.25">
      <c r="B14" s="72"/>
      <c r="C14" s="96" t="s">
        <v>379</v>
      </c>
      <c r="D14" s="107"/>
      <c r="E14" s="102">
        <v>41000</v>
      </c>
      <c r="F14" s="103"/>
      <c r="G14" s="104"/>
      <c r="H14" s="105" t="e">
        <f t="shared" ref="H14:H77" si="0">G14/D14</f>
        <v>#DIV/0!</v>
      </c>
      <c r="I14" s="106">
        <f t="shared" ref="I14:I77" si="1">F14*G14</f>
        <v>0</v>
      </c>
    </row>
    <row r="15" spans="2:9" ht="27" customHeight="1" x14ac:dyDescent="0.25">
      <c r="B15" s="72"/>
      <c r="C15" s="96" t="s">
        <v>380</v>
      </c>
      <c r="D15" s="107"/>
      <c r="E15" s="102">
        <v>500</v>
      </c>
      <c r="F15" s="103"/>
      <c r="G15" s="104"/>
      <c r="H15" s="105" t="e">
        <f t="shared" si="0"/>
        <v>#DIV/0!</v>
      </c>
      <c r="I15" s="106">
        <f t="shared" si="1"/>
        <v>0</v>
      </c>
    </row>
    <row r="16" spans="2:9" ht="27" customHeight="1" x14ac:dyDescent="0.25">
      <c r="B16" s="72"/>
      <c r="C16" s="96" t="s">
        <v>381</v>
      </c>
      <c r="D16" s="107"/>
      <c r="E16" s="102">
        <v>38500</v>
      </c>
      <c r="F16" s="103"/>
      <c r="G16" s="104"/>
      <c r="H16" s="105" t="e">
        <f t="shared" si="0"/>
        <v>#DIV/0!</v>
      </c>
      <c r="I16" s="106">
        <f t="shared" si="1"/>
        <v>0</v>
      </c>
    </row>
    <row r="17" spans="2:9" ht="27" customHeight="1" x14ac:dyDescent="0.25">
      <c r="B17" s="72"/>
      <c r="C17" s="96" t="s">
        <v>382</v>
      </c>
      <c r="D17" s="107"/>
      <c r="E17" s="102">
        <v>300</v>
      </c>
      <c r="F17" s="103"/>
      <c r="G17" s="104"/>
      <c r="H17" s="105" t="e">
        <f t="shared" si="0"/>
        <v>#DIV/0!</v>
      </c>
      <c r="I17" s="106">
        <f t="shared" si="1"/>
        <v>0</v>
      </c>
    </row>
    <row r="18" spans="2:9" ht="27" customHeight="1" x14ac:dyDescent="0.25">
      <c r="B18" s="72"/>
      <c r="C18" s="96" t="s">
        <v>383</v>
      </c>
      <c r="D18" s="107"/>
      <c r="E18" s="102">
        <v>7000</v>
      </c>
      <c r="F18" s="103"/>
      <c r="G18" s="104"/>
      <c r="H18" s="105" t="e">
        <f t="shared" si="0"/>
        <v>#DIV/0!</v>
      </c>
      <c r="I18" s="106">
        <f t="shared" si="1"/>
        <v>0</v>
      </c>
    </row>
    <row r="19" spans="2:9" ht="27" customHeight="1" x14ac:dyDescent="0.25">
      <c r="B19" s="72"/>
      <c r="C19" s="96" t="s">
        <v>384</v>
      </c>
      <c r="D19" s="107"/>
      <c r="E19" s="102">
        <v>22000</v>
      </c>
      <c r="F19" s="103"/>
      <c r="G19" s="104"/>
      <c r="H19" s="105" t="e">
        <f t="shared" si="0"/>
        <v>#DIV/0!</v>
      </c>
      <c r="I19" s="106">
        <f t="shared" si="1"/>
        <v>0</v>
      </c>
    </row>
    <row r="20" spans="2:9" ht="27" customHeight="1" x14ac:dyDescent="0.25">
      <c r="B20" s="72"/>
      <c r="C20" s="96" t="s">
        <v>385</v>
      </c>
      <c r="D20" s="107"/>
      <c r="E20" s="102">
        <v>9500</v>
      </c>
      <c r="F20" s="103"/>
      <c r="G20" s="104"/>
      <c r="H20" s="105" t="e">
        <f t="shared" si="0"/>
        <v>#DIV/0!</v>
      </c>
      <c r="I20" s="106">
        <f t="shared" si="1"/>
        <v>0</v>
      </c>
    </row>
    <row r="21" spans="2:9" ht="27" customHeight="1" x14ac:dyDescent="0.25">
      <c r="B21" s="72"/>
      <c r="C21" s="96" t="s">
        <v>386</v>
      </c>
      <c r="D21" s="107"/>
      <c r="E21" s="102">
        <v>9500</v>
      </c>
      <c r="F21" s="103"/>
      <c r="G21" s="104"/>
      <c r="H21" s="105" t="e">
        <f t="shared" si="0"/>
        <v>#DIV/0!</v>
      </c>
      <c r="I21" s="106">
        <f t="shared" si="1"/>
        <v>0</v>
      </c>
    </row>
    <row r="22" spans="2:9" ht="27" customHeight="1" x14ac:dyDescent="0.25">
      <c r="B22" s="72"/>
      <c r="C22" s="96" t="s">
        <v>387</v>
      </c>
      <c r="D22" s="107"/>
      <c r="E22" s="102">
        <v>500</v>
      </c>
      <c r="F22" s="103"/>
      <c r="G22" s="104"/>
      <c r="H22" s="105" t="e">
        <f t="shared" si="0"/>
        <v>#DIV/0!</v>
      </c>
      <c r="I22" s="106">
        <f t="shared" si="1"/>
        <v>0</v>
      </c>
    </row>
    <row r="23" spans="2:9" ht="27" customHeight="1" x14ac:dyDescent="0.25">
      <c r="B23" s="72"/>
      <c r="C23" s="96" t="s">
        <v>388</v>
      </c>
      <c r="D23" s="107"/>
      <c r="E23" s="102">
        <v>105000</v>
      </c>
      <c r="F23" s="103"/>
      <c r="G23" s="104"/>
      <c r="H23" s="105" t="e">
        <f t="shared" si="0"/>
        <v>#DIV/0!</v>
      </c>
      <c r="I23" s="106">
        <f t="shared" si="1"/>
        <v>0</v>
      </c>
    </row>
    <row r="24" spans="2:9" ht="27" customHeight="1" x14ac:dyDescent="0.25">
      <c r="B24" s="72"/>
      <c r="C24" s="96" t="s">
        <v>389</v>
      </c>
      <c r="D24" s="107"/>
      <c r="E24" s="102">
        <v>3000</v>
      </c>
      <c r="F24" s="103"/>
      <c r="G24" s="104"/>
      <c r="H24" s="105" t="e">
        <f t="shared" si="0"/>
        <v>#DIV/0!</v>
      </c>
      <c r="I24" s="106">
        <f t="shared" si="1"/>
        <v>0</v>
      </c>
    </row>
    <row r="25" spans="2:9" ht="27" customHeight="1" x14ac:dyDescent="0.25">
      <c r="B25" s="72"/>
      <c r="C25" s="96" t="s">
        <v>390</v>
      </c>
      <c r="D25" s="107"/>
      <c r="E25" s="102">
        <v>3000</v>
      </c>
      <c r="F25" s="103"/>
      <c r="G25" s="104"/>
      <c r="H25" s="105" t="e">
        <f t="shared" si="0"/>
        <v>#DIV/0!</v>
      </c>
      <c r="I25" s="106">
        <f t="shared" si="1"/>
        <v>0</v>
      </c>
    </row>
    <row r="26" spans="2:9" ht="27" customHeight="1" x14ac:dyDescent="0.25">
      <c r="B26" s="72"/>
      <c r="C26" s="96" t="s">
        <v>391</v>
      </c>
      <c r="D26" s="107"/>
      <c r="E26" s="102">
        <v>2000</v>
      </c>
      <c r="F26" s="103"/>
      <c r="G26" s="104"/>
      <c r="H26" s="105" t="e">
        <f t="shared" si="0"/>
        <v>#DIV/0!</v>
      </c>
      <c r="I26" s="106">
        <f t="shared" si="1"/>
        <v>0</v>
      </c>
    </row>
    <row r="27" spans="2:9" ht="27" customHeight="1" x14ac:dyDescent="0.25">
      <c r="B27" s="72"/>
      <c r="C27" s="96" t="s">
        <v>392</v>
      </c>
      <c r="D27" s="107"/>
      <c r="E27" s="102">
        <v>32000</v>
      </c>
      <c r="F27" s="103"/>
      <c r="G27" s="104"/>
      <c r="H27" s="105" t="e">
        <f t="shared" si="0"/>
        <v>#DIV/0!</v>
      </c>
      <c r="I27" s="106">
        <f t="shared" si="1"/>
        <v>0</v>
      </c>
    </row>
    <row r="28" spans="2:9" ht="27" customHeight="1" x14ac:dyDescent="0.25">
      <c r="B28" s="72"/>
      <c r="C28" s="96" t="s">
        <v>393</v>
      </c>
      <c r="D28" s="107"/>
      <c r="E28" s="102">
        <v>50000</v>
      </c>
      <c r="F28" s="103"/>
      <c r="G28" s="104"/>
      <c r="H28" s="105" t="e">
        <f t="shared" si="0"/>
        <v>#DIV/0!</v>
      </c>
      <c r="I28" s="106">
        <f t="shared" si="1"/>
        <v>0</v>
      </c>
    </row>
    <row r="29" spans="2:9" ht="27" customHeight="1" x14ac:dyDescent="0.25">
      <c r="B29" s="72"/>
      <c r="C29" s="96" t="s">
        <v>394</v>
      </c>
      <c r="D29" s="107"/>
      <c r="E29" s="102">
        <v>7500</v>
      </c>
      <c r="F29" s="103"/>
      <c r="G29" s="104"/>
      <c r="H29" s="105" t="e">
        <f t="shared" si="0"/>
        <v>#DIV/0!</v>
      </c>
      <c r="I29" s="106">
        <f t="shared" si="1"/>
        <v>0</v>
      </c>
    </row>
    <row r="30" spans="2:9" ht="27" customHeight="1" x14ac:dyDescent="0.25">
      <c r="B30" s="72"/>
      <c r="C30" s="96" t="s">
        <v>395</v>
      </c>
      <c r="D30" s="107"/>
      <c r="E30" s="102">
        <v>8000</v>
      </c>
      <c r="F30" s="103"/>
      <c r="G30" s="104"/>
      <c r="H30" s="105" t="e">
        <f t="shared" si="0"/>
        <v>#DIV/0!</v>
      </c>
      <c r="I30" s="106">
        <f t="shared" si="1"/>
        <v>0</v>
      </c>
    </row>
    <row r="31" spans="2:9" ht="27" customHeight="1" x14ac:dyDescent="0.25">
      <c r="B31" s="72"/>
      <c r="C31" s="96" t="s">
        <v>396</v>
      </c>
      <c r="D31" s="107"/>
      <c r="E31" s="102">
        <v>7000</v>
      </c>
      <c r="F31" s="103"/>
      <c r="G31" s="104"/>
      <c r="H31" s="105" t="e">
        <f t="shared" si="0"/>
        <v>#DIV/0!</v>
      </c>
      <c r="I31" s="106">
        <f t="shared" si="1"/>
        <v>0</v>
      </c>
    </row>
    <row r="32" spans="2:9" ht="27" customHeight="1" x14ac:dyDescent="0.25">
      <c r="B32" s="72"/>
      <c r="C32" s="96" t="s">
        <v>397</v>
      </c>
      <c r="D32" s="107"/>
      <c r="E32" s="102">
        <v>2500</v>
      </c>
      <c r="F32" s="103"/>
      <c r="G32" s="104"/>
      <c r="H32" s="105" t="e">
        <f t="shared" si="0"/>
        <v>#DIV/0!</v>
      </c>
      <c r="I32" s="106">
        <f t="shared" si="1"/>
        <v>0</v>
      </c>
    </row>
    <row r="33" spans="2:9" ht="27" customHeight="1" x14ac:dyDescent="0.25">
      <c r="B33" s="72"/>
      <c r="C33" s="96" t="s">
        <v>398</v>
      </c>
      <c r="D33" s="107"/>
      <c r="E33" s="102">
        <v>92000</v>
      </c>
      <c r="F33" s="103"/>
      <c r="G33" s="104"/>
      <c r="H33" s="105" t="e">
        <f t="shared" si="0"/>
        <v>#DIV/0!</v>
      </c>
      <c r="I33" s="106">
        <f t="shared" si="1"/>
        <v>0</v>
      </c>
    </row>
    <row r="34" spans="2:9" ht="27" customHeight="1" x14ac:dyDescent="0.25">
      <c r="B34" s="72"/>
      <c r="C34" s="96" t="s">
        <v>399</v>
      </c>
      <c r="D34" s="107"/>
      <c r="E34" s="102">
        <v>16500</v>
      </c>
      <c r="F34" s="103"/>
      <c r="G34" s="104"/>
      <c r="H34" s="105" t="e">
        <f t="shared" si="0"/>
        <v>#DIV/0!</v>
      </c>
      <c r="I34" s="106">
        <f t="shared" si="1"/>
        <v>0</v>
      </c>
    </row>
    <row r="35" spans="2:9" ht="27" customHeight="1" x14ac:dyDescent="0.25">
      <c r="B35" s="72"/>
      <c r="C35" s="96" t="s">
        <v>400</v>
      </c>
      <c r="D35" s="107"/>
      <c r="E35" s="102">
        <v>22000</v>
      </c>
      <c r="F35" s="103"/>
      <c r="G35" s="104"/>
      <c r="H35" s="105" t="e">
        <f t="shared" si="0"/>
        <v>#DIV/0!</v>
      </c>
      <c r="I35" s="106">
        <f t="shared" si="1"/>
        <v>0</v>
      </c>
    </row>
    <row r="36" spans="2:9" ht="27" customHeight="1" x14ac:dyDescent="0.25">
      <c r="B36" s="72"/>
      <c r="C36" s="96" t="s">
        <v>401</v>
      </c>
      <c r="D36" s="107"/>
      <c r="E36" s="102">
        <v>65000</v>
      </c>
      <c r="F36" s="103"/>
      <c r="G36" s="104"/>
      <c r="H36" s="105" t="e">
        <f t="shared" si="0"/>
        <v>#DIV/0!</v>
      </c>
      <c r="I36" s="106">
        <f t="shared" si="1"/>
        <v>0</v>
      </c>
    </row>
    <row r="37" spans="2:9" ht="27" customHeight="1" x14ac:dyDescent="0.25">
      <c r="B37" s="72"/>
      <c r="C37" s="96" t="s">
        <v>402</v>
      </c>
      <c r="D37" s="107"/>
      <c r="E37" s="102">
        <v>35000</v>
      </c>
      <c r="F37" s="103"/>
      <c r="G37" s="104"/>
      <c r="H37" s="105" t="e">
        <f t="shared" si="0"/>
        <v>#DIV/0!</v>
      </c>
      <c r="I37" s="106">
        <f t="shared" si="1"/>
        <v>0</v>
      </c>
    </row>
    <row r="38" spans="2:9" ht="27" customHeight="1" x14ac:dyDescent="0.25">
      <c r="B38" s="72"/>
      <c r="C38" s="96" t="s">
        <v>403</v>
      </c>
      <c r="D38" s="107"/>
      <c r="E38" s="102">
        <v>40000</v>
      </c>
      <c r="F38" s="103"/>
      <c r="G38" s="104"/>
      <c r="H38" s="105" t="e">
        <f t="shared" si="0"/>
        <v>#DIV/0!</v>
      </c>
      <c r="I38" s="106">
        <f t="shared" si="1"/>
        <v>0</v>
      </c>
    </row>
    <row r="39" spans="2:9" ht="27" customHeight="1" x14ac:dyDescent="0.25">
      <c r="B39" s="72"/>
      <c r="C39" s="96" t="s">
        <v>404</v>
      </c>
      <c r="D39" s="107"/>
      <c r="E39" s="102">
        <v>43500</v>
      </c>
      <c r="F39" s="103"/>
      <c r="G39" s="104"/>
      <c r="H39" s="105" t="e">
        <f t="shared" si="0"/>
        <v>#DIV/0!</v>
      </c>
      <c r="I39" s="106">
        <f t="shared" si="1"/>
        <v>0</v>
      </c>
    </row>
    <row r="40" spans="2:9" ht="27" customHeight="1" x14ac:dyDescent="0.25">
      <c r="B40" s="72"/>
      <c r="C40" s="96" t="s">
        <v>405</v>
      </c>
      <c r="D40" s="107"/>
      <c r="E40" s="102">
        <v>18000</v>
      </c>
      <c r="F40" s="103"/>
      <c r="G40" s="104"/>
      <c r="H40" s="105" t="e">
        <f t="shared" si="0"/>
        <v>#DIV/0!</v>
      </c>
      <c r="I40" s="106">
        <f t="shared" si="1"/>
        <v>0</v>
      </c>
    </row>
    <row r="41" spans="2:9" ht="27" customHeight="1" x14ac:dyDescent="0.25">
      <c r="B41" s="72"/>
      <c r="C41" s="96" t="s">
        <v>406</v>
      </c>
      <c r="D41" s="107"/>
      <c r="E41" s="102">
        <v>2000</v>
      </c>
      <c r="F41" s="103"/>
      <c r="G41" s="104"/>
      <c r="H41" s="105" t="e">
        <f t="shared" si="0"/>
        <v>#DIV/0!</v>
      </c>
      <c r="I41" s="106">
        <f t="shared" si="1"/>
        <v>0</v>
      </c>
    </row>
    <row r="42" spans="2:9" ht="27" customHeight="1" x14ac:dyDescent="0.25">
      <c r="B42" s="72"/>
      <c r="C42" s="96" t="s">
        <v>407</v>
      </c>
      <c r="D42" s="107"/>
      <c r="E42" s="102">
        <v>2000</v>
      </c>
      <c r="F42" s="103"/>
      <c r="G42" s="104"/>
      <c r="H42" s="105" t="e">
        <f t="shared" si="0"/>
        <v>#DIV/0!</v>
      </c>
      <c r="I42" s="106">
        <f t="shared" si="1"/>
        <v>0</v>
      </c>
    </row>
    <row r="43" spans="2:9" ht="27" customHeight="1" x14ac:dyDescent="0.25">
      <c r="B43" s="72"/>
      <c r="C43" s="96" t="s">
        <v>408</v>
      </c>
      <c r="D43" s="107"/>
      <c r="E43" s="102">
        <v>3000</v>
      </c>
      <c r="F43" s="103"/>
      <c r="G43" s="104"/>
      <c r="H43" s="105" t="e">
        <f t="shared" si="0"/>
        <v>#DIV/0!</v>
      </c>
      <c r="I43" s="106">
        <f t="shared" si="1"/>
        <v>0</v>
      </c>
    </row>
    <row r="44" spans="2:9" ht="27" customHeight="1" x14ac:dyDescent="0.25">
      <c r="B44" s="72"/>
      <c r="C44" s="96" t="s">
        <v>409</v>
      </c>
      <c r="D44" s="107"/>
      <c r="E44" s="102">
        <v>19000</v>
      </c>
      <c r="F44" s="103"/>
      <c r="G44" s="104"/>
      <c r="H44" s="105" t="e">
        <f t="shared" si="0"/>
        <v>#DIV/0!</v>
      </c>
      <c r="I44" s="106">
        <f t="shared" si="1"/>
        <v>0</v>
      </c>
    </row>
    <row r="45" spans="2:9" ht="27" customHeight="1" x14ac:dyDescent="0.25">
      <c r="B45" s="72"/>
      <c r="C45" s="96" t="s">
        <v>410</v>
      </c>
      <c r="D45" s="107"/>
      <c r="E45" s="102">
        <v>133500</v>
      </c>
      <c r="F45" s="103"/>
      <c r="G45" s="104"/>
      <c r="H45" s="105" t="e">
        <f t="shared" si="0"/>
        <v>#DIV/0!</v>
      </c>
      <c r="I45" s="106">
        <f t="shared" si="1"/>
        <v>0</v>
      </c>
    </row>
    <row r="46" spans="2:9" ht="27" customHeight="1" x14ac:dyDescent="0.25">
      <c r="B46" s="72"/>
      <c r="C46" s="96" t="s">
        <v>411</v>
      </c>
      <c r="D46" s="107"/>
      <c r="E46" s="102">
        <v>500</v>
      </c>
      <c r="F46" s="103"/>
      <c r="G46" s="104"/>
      <c r="H46" s="105" t="e">
        <f t="shared" si="0"/>
        <v>#DIV/0!</v>
      </c>
      <c r="I46" s="106">
        <f t="shared" si="1"/>
        <v>0</v>
      </c>
    </row>
    <row r="47" spans="2:9" ht="27" customHeight="1" x14ac:dyDescent="0.25">
      <c r="B47" s="72"/>
      <c r="C47" s="96" t="s">
        <v>412</v>
      </c>
      <c r="D47" s="107"/>
      <c r="E47" s="102">
        <v>1000</v>
      </c>
      <c r="F47" s="103"/>
      <c r="G47" s="104"/>
      <c r="H47" s="105" t="e">
        <f t="shared" si="0"/>
        <v>#DIV/0!</v>
      </c>
      <c r="I47" s="106">
        <f t="shared" si="1"/>
        <v>0</v>
      </c>
    </row>
    <row r="48" spans="2:9" ht="27" customHeight="1" x14ac:dyDescent="0.25">
      <c r="B48" s="72"/>
      <c r="C48" s="96" t="s">
        <v>413</v>
      </c>
      <c r="D48" s="107"/>
      <c r="E48" s="102">
        <v>3000</v>
      </c>
      <c r="F48" s="103"/>
      <c r="G48" s="104"/>
      <c r="H48" s="105" t="e">
        <f t="shared" si="0"/>
        <v>#DIV/0!</v>
      </c>
      <c r="I48" s="106">
        <f t="shared" si="1"/>
        <v>0</v>
      </c>
    </row>
    <row r="49" spans="2:9" ht="27" customHeight="1" x14ac:dyDescent="0.25">
      <c r="B49" s="72"/>
      <c r="C49" s="96" t="s">
        <v>414</v>
      </c>
      <c r="D49" s="107"/>
      <c r="E49" s="102">
        <v>1500</v>
      </c>
      <c r="F49" s="103"/>
      <c r="G49" s="104"/>
      <c r="H49" s="105" t="e">
        <f t="shared" si="0"/>
        <v>#DIV/0!</v>
      </c>
      <c r="I49" s="106">
        <f t="shared" si="1"/>
        <v>0</v>
      </c>
    </row>
    <row r="50" spans="2:9" ht="27" customHeight="1" x14ac:dyDescent="0.25">
      <c r="B50" s="72"/>
      <c r="C50" s="96" t="s">
        <v>415</v>
      </c>
      <c r="D50" s="107"/>
      <c r="E50" s="102">
        <v>2500</v>
      </c>
      <c r="F50" s="103"/>
      <c r="G50" s="104"/>
      <c r="H50" s="105" t="e">
        <f t="shared" si="0"/>
        <v>#DIV/0!</v>
      </c>
      <c r="I50" s="106">
        <f t="shared" si="1"/>
        <v>0</v>
      </c>
    </row>
    <row r="51" spans="2:9" ht="27" customHeight="1" x14ac:dyDescent="0.25">
      <c r="B51" s="72"/>
      <c r="C51" s="96" t="s">
        <v>416</v>
      </c>
      <c r="D51" s="107"/>
      <c r="E51" s="102">
        <v>19500</v>
      </c>
      <c r="F51" s="103"/>
      <c r="G51" s="104"/>
      <c r="H51" s="105" t="e">
        <f t="shared" si="0"/>
        <v>#DIV/0!</v>
      </c>
      <c r="I51" s="106">
        <f t="shared" si="1"/>
        <v>0</v>
      </c>
    </row>
    <row r="52" spans="2:9" ht="27" customHeight="1" x14ac:dyDescent="0.25">
      <c r="B52" s="72"/>
      <c r="C52" s="96" t="s">
        <v>417</v>
      </c>
      <c r="D52" s="107"/>
      <c r="E52" s="102">
        <v>24000</v>
      </c>
      <c r="F52" s="103"/>
      <c r="G52" s="104"/>
      <c r="H52" s="105" t="e">
        <f t="shared" si="0"/>
        <v>#DIV/0!</v>
      </c>
      <c r="I52" s="106">
        <f t="shared" si="1"/>
        <v>0</v>
      </c>
    </row>
    <row r="53" spans="2:9" ht="27" customHeight="1" x14ac:dyDescent="0.25">
      <c r="B53" s="72"/>
      <c r="C53" s="96" t="s">
        <v>418</v>
      </c>
      <c r="D53" s="107"/>
      <c r="E53" s="102">
        <v>10500</v>
      </c>
      <c r="F53" s="103"/>
      <c r="G53" s="104"/>
      <c r="H53" s="105" t="e">
        <f t="shared" si="0"/>
        <v>#DIV/0!</v>
      </c>
      <c r="I53" s="106">
        <f t="shared" si="1"/>
        <v>0</v>
      </c>
    </row>
    <row r="54" spans="2:9" ht="27" customHeight="1" x14ac:dyDescent="0.25">
      <c r="B54" s="72"/>
      <c r="C54" s="96" t="s">
        <v>419</v>
      </c>
      <c r="D54" s="107"/>
      <c r="E54" s="102">
        <v>4500</v>
      </c>
      <c r="F54" s="103"/>
      <c r="G54" s="104"/>
      <c r="H54" s="105" t="e">
        <f t="shared" si="0"/>
        <v>#DIV/0!</v>
      </c>
      <c r="I54" s="106">
        <f t="shared" si="1"/>
        <v>0</v>
      </c>
    </row>
    <row r="55" spans="2:9" ht="27" customHeight="1" x14ac:dyDescent="0.25">
      <c r="B55" s="72"/>
      <c r="C55" s="96" t="s">
        <v>420</v>
      </c>
      <c r="D55" s="107"/>
      <c r="E55" s="102">
        <v>14000</v>
      </c>
      <c r="F55" s="103"/>
      <c r="G55" s="104"/>
      <c r="H55" s="105" t="e">
        <f t="shared" si="0"/>
        <v>#DIV/0!</v>
      </c>
      <c r="I55" s="106">
        <f t="shared" si="1"/>
        <v>0</v>
      </c>
    </row>
    <row r="56" spans="2:9" ht="27" customHeight="1" x14ac:dyDescent="0.25">
      <c r="B56" s="72"/>
      <c r="C56" s="96" t="s">
        <v>421</v>
      </c>
      <c r="D56" s="107"/>
      <c r="E56" s="102">
        <v>17000</v>
      </c>
      <c r="F56" s="103"/>
      <c r="G56" s="104"/>
      <c r="H56" s="105" t="e">
        <f t="shared" si="0"/>
        <v>#DIV/0!</v>
      </c>
      <c r="I56" s="106">
        <f t="shared" si="1"/>
        <v>0</v>
      </c>
    </row>
    <row r="57" spans="2:9" ht="27" customHeight="1" x14ac:dyDescent="0.25">
      <c r="B57" s="72"/>
      <c r="C57" s="96" t="s">
        <v>422</v>
      </c>
      <c r="D57" s="107"/>
      <c r="E57" s="102">
        <v>43000</v>
      </c>
      <c r="F57" s="103"/>
      <c r="G57" s="104"/>
      <c r="H57" s="105" t="e">
        <f t="shared" si="0"/>
        <v>#DIV/0!</v>
      </c>
      <c r="I57" s="106">
        <f t="shared" si="1"/>
        <v>0</v>
      </c>
    </row>
    <row r="58" spans="2:9" ht="27" customHeight="1" x14ac:dyDescent="0.25">
      <c r="B58" s="72"/>
      <c r="C58" s="96" t="s">
        <v>423</v>
      </c>
      <c r="D58" s="107"/>
      <c r="E58" s="102">
        <v>123000</v>
      </c>
      <c r="F58" s="103"/>
      <c r="G58" s="104"/>
      <c r="H58" s="105" t="e">
        <f t="shared" si="0"/>
        <v>#DIV/0!</v>
      </c>
      <c r="I58" s="106">
        <f t="shared" si="1"/>
        <v>0</v>
      </c>
    </row>
    <row r="59" spans="2:9" ht="27" customHeight="1" x14ac:dyDescent="0.25">
      <c r="B59" s="72"/>
      <c r="C59" s="96" t="s">
        <v>424</v>
      </c>
      <c r="D59" s="107"/>
      <c r="E59" s="102">
        <v>0</v>
      </c>
      <c r="F59" s="103"/>
      <c r="G59" s="104"/>
      <c r="H59" s="105" t="e">
        <f t="shared" si="0"/>
        <v>#DIV/0!</v>
      </c>
      <c r="I59" s="106">
        <f t="shared" si="1"/>
        <v>0</v>
      </c>
    </row>
    <row r="60" spans="2:9" ht="27" customHeight="1" x14ac:dyDescent="0.25">
      <c r="B60" s="72"/>
      <c r="C60" s="96" t="s">
        <v>425</v>
      </c>
      <c r="D60" s="107"/>
      <c r="E60" s="102">
        <v>0</v>
      </c>
      <c r="F60" s="103"/>
      <c r="G60" s="104"/>
      <c r="H60" s="105" t="e">
        <f t="shared" si="0"/>
        <v>#DIV/0!</v>
      </c>
      <c r="I60" s="106">
        <f t="shared" si="1"/>
        <v>0</v>
      </c>
    </row>
    <row r="61" spans="2:9" ht="27" customHeight="1" x14ac:dyDescent="0.25">
      <c r="B61" s="72"/>
      <c r="C61" s="96" t="s">
        <v>426</v>
      </c>
      <c r="D61" s="107"/>
      <c r="E61" s="102">
        <v>0</v>
      </c>
      <c r="F61" s="103"/>
      <c r="G61" s="104"/>
      <c r="H61" s="105" t="e">
        <f t="shared" si="0"/>
        <v>#DIV/0!</v>
      </c>
      <c r="I61" s="106">
        <f t="shared" si="1"/>
        <v>0</v>
      </c>
    </row>
    <row r="62" spans="2:9" ht="27" customHeight="1" x14ac:dyDescent="0.25">
      <c r="B62" s="72"/>
      <c r="C62" s="96" t="s">
        <v>427</v>
      </c>
      <c r="D62" s="107"/>
      <c r="E62" s="102">
        <v>2000</v>
      </c>
      <c r="F62" s="103"/>
      <c r="G62" s="104"/>
      <c r="H62" s="105" t="e">
        <f t="shared" si="0"/>
        <v>#DIV/0!</v>
      </c>
      <c r="I62" s="106">
        <f t="shared" si="1"/>
        <v>0</v>
      </c>
    </row>
    <row r="63" spans="2:9" ht="27" customHeight="1" x14ac:dyDescent="0.25">
      <c r="B63" s="72"/>
      <c r="C63" s="96" t="s">
        <v>428</v>
      </c>
      <c r="D63" s="107"/>
      <c r="E63" s="102">
        <v>5000</v>
      </c>
      <c r="F63" s="103"/>
      <c r="G63" s="104"/>
      <c r="H63" s="105" t="e">
        <f t="shared" si="0"/>
        <v>#DIV/0!</v>
      </c>
      <c r="I63" s="106">
        <f t="shared" si="1"/>
        <v>0</v>
      </c>
    </row>
    <row r="64" spans="2:9" ht="27" customHeight="1" x14ac:dyDescent="0.25">
      <c r="B64" s="72"/>
      <c r="C64" s="96" t="s">
        <v>429</v>
      </c>
      <c r="D64" s="107"/>
      <c r="E64" s="102">
        <v>5000</v>
      </c>
      <c r="F64" s="103"/>
      <c r="G64" s="104"/>
      <c r="H64" s="105" t="e">
        <f t="shared" si="0"/>
        <v>#DIV/0!</v>
      </c>
      <c r="I64" s="106">
        <f t="shared" si="1"/>
        <v>0</v>
      </c>
    </row>
    <row r="65" spans="2:9" ht="27" customHeight="1" x14ac:dyDescent="0.25">
      <c r="B65" s="72"/>
      <c r="C65" s="96" t="s">
        <v>430</v>
      </c>
      <c r="D65" s="107"/>
      <c r="E65" s="102">
        <v>5000</v>
      </c>
      <c r="F65" s="103"/>
      <c r="G65" s="104"/>
      <c r="H65" s="105" t="e">
        <f t="shared" si="0"/>
        <v>#DIV/0!</v>
      </c>
      <c r="I65" s="106">
        <f t="shared" si="1"/>
        <v>0</v>
      </c>
    </row>
    <row r="66" spans="2:9" ht="27" customHeight="1" x14ac:dyDescent="0.25">
      <c r="B66" s="72"/>
      <c r="C66" s="96" t="s">
        <v>431</v>
      </c>
      <c r="D66" s="107"/>
      <c r="E66" s="102">
        <v>4000</v>
      </c>
      <c r="F66" s="103"/>
      <c r="G66" s="104"/>
      <c r="H66" s="105" t="e">
        <f t="shared" si="0"/>
        <v>#DIV/0!</v>
      </c>
      <c r="I66" s="106">
        <f t="shared" si="1"/>
        <v>0</v>
      </c>
    </row>
    <row r="67" spans="2:9" ht="27" customHeight="1" x14ac:dyDescent="0.25">
      <c r="B67" s="72"/>
      <c r="C67" s="96" t="s">
        <v>432</v>
      </c>
      <c r="D67" s="107"/>
      <c r="E67" s="102">
        <v>9000</v>
      </c>
      <c r="F67" s="103"/>
      <c r="G67" s="104"/>
      <c r="H67" s="105" t="e">
        <f t="shared" si="0"/>
        <v>#DIV/0!</v>
      </c>
      <c r="I67" s="106">
        <f t="shared" si="1"/>
        <v>0</v>
      </c>
    </row>
    <row r="68" spans="2:9" ht="27" customHeight="1" x14ac:dyDescent="0.25">
      <c r="B68" s="72"/>
      <c r="C68" s="96" t="s">
        <v>433</v>
      </c>
      <c r="D68" s="107"/>
      <c r="E68" s="102">
        <v>3500</v>
      </c>
      <c r="F68" s="103"/>
      <c r="G68" s="104"/>
      <c r="H68" s="105" t="e">
        <f t="shared" si="0"/>
        <v>#DIV/0!</v>
      </c>
      <c r="I68" s="106">
        <f t="shared" si="1"/>
        <v>0</v>
      </c>
    </row>
    <row r="69" spans="2:9" ht="27" customHeight="1" x14ac:dyDescent="0.25">
      <c r="B69" s="72"/>
      <c r="C69" s="96" t="s">
        <v>434</v>
      </c>
      <c r="D69" s="107"/>
      <c r="E69" s="102">
        <v>4000</v>
      </c>
      <c r="F69" s="103"/>
      <c r="G69" s="104"/>
      <c r="H69" s="105" t="e">
        <f t="shared" si="0"/>
        <v>#DIV/0!</v>
      </c>
      <c r="I69" s="106">
        <f t="shared" si="1"/>
        <v>0</v>
      </c>
    </row>
    <row r="70" spans="2:9" ht="27" customHeight="1" x14ac:dyDescent="0.25">
      <c r="B70" s="72"/>
      <c r="C70" s="96" t="s">
        <v>435</v>
      </c>
      <c r="D70" s="107"/>
      <c r="E70" s="102">
        <v>6000</v>
      </c>
      <c r="F70" s="103"/>
      <c r="G70" s="104"/>
      <c r="H70" s="105" t="e">
        <f t="shared" si="0"/>
        <v>#DIV/0!</v>
      </c>
      <c r="I70" s="106">
        <f t="shared" si="1"/>
        <v>0</v>
      </c>
    </row>
    <row r="71" spans="2:9" ht="27" customHeight="1" x14ac:dyDescent="0.25">
      <c r="B71" s="72"/>
      <c r="C71" s="96" t="s">
        <v>436</v>
      </c>
      <c r="D71" s="107"/>
      <c r="E71" s="102">
        <v>16000</v>
      </c>
      <c r="F71" s="103"/>
      <c r="G71" s="104"/>
      <c r="H71" s="105" t="e">
        <f t="shared" si="0"/>
        <v>#DIV/0!</v>
      </c>
      <c r="I71" s="106">
        <f t="shared" si="1"/>
        <v>0</v>
      </c>
    </row>
    <row r="72" spans="2:9" ht="27" customHeight="1" x14ac:dyDescent="0.25">
      <c r="B72" s="72"/>
      <c r="C72" s="96" t="s">
        <v>437</v>
      </c>
      <c r="D72" s="107"/>
      <c r="E72" s="102">
        <v>18500</v>
      </c>
      <c r="F72" s="103"/>
      <c r="G72" s="104"/>
      <c r="H72" s="105" t="e">
        <f t="shared" si="0"/>
        <v>#DIV/0!</v>
      </c>
      <c r="I72" s="106">
        <f t="shared" si="1"/>
        <v>0</v>
      </c>
    </row>
    <row r="73" spans="2:9" ht="27" customHeight="1" x14ac:dyDescent="0.25">
      <c r="B73" s="72"/>
      <c r="C73" s="96" t="s">
        <v>438</v>
      </c>
      <c r="D73" s="107"/>
      <c r="E73" s="102">
        <v>4000</v>
      </c>
      <c r="F73" s="103"/>
      <c r="G73" s="104"/>
      <c r="H73" s="105" t="e">
        <f t="shared" si="0"/>
        <v>#DIV/0!</v>
      </c>
      <c r="I73" s="106">
        <f t="shared" si="1"/>
        <v>0</v>
      </c>
    </row>
    <row r="74" spans="2:9" ht="27" customHeight="1" x14ac:dyDescent="0.25">
      <c r="B74" s="72"/>
      <c r="C74" s="96" t="s">
        <v>439</v>
      </c>
      <c r="D74" s="107"/>
      <c r="E74" s="102">
        <v>11000</v>
      </c>
      <c r="F74" s="103"/>
      <c r="G74" s="104"/>
      <c r="H74" s="105" t="e">
        <f t="shared" si="0"/>
        <v>#DIV/0!</v>
      </c>
      <c r="I74" s="106">
        <f t="shared" si="1"/>
        <v>0</v>
      </c>
    </row>
    <row r="75" spans="2:9" ht="27" customHeight="1" x14ac:dyDescent="0.25">
      <c r="B75" s="72"/>
      <c r="C75" s="96" t="s">
        <v>440</v>
      </c>
      <c r="D75" s="107"/>
      <c r="E75" s="102">
        <v>1500</v>
      </c>
      <c r="F75" s="103"/>
      <c r="G75" s="104"/>
      <c r="H75" s="105" t="e">
        <f t="shared" si="0"/>
        <v>#DIV/0!</v>
      </c>
      <c r="I75" s="106">
        <f t="shared" si="1"/>
        <v>0</v>
      </c>
    </row>
    <row r="76" spans="2:9" ht="27" customHeight="1" x14ac:dyDescent="0.25">
      <c r="B76" s="72"/>
      <c r="C76" s="96" t="s">
        <v>441</v>
      </c>
      <c r="D76" s="107"/>
      <c r="E76" s="102">
        <v>500</v>
      </c>
      <c r="F76" s="103"/>
      <c r="G76" s="104"/>
      <c r="H76" s="105" t="e">
        <f t="shared" si="0"/>
        <v>#DIV/0!</v>
      </c>
      <c r="I76" s="106">
        <f t="shared" si="1"/>
        <v>0</v>
      </c>
    </row>
    <row r="77" spans="2:9" ht="27" customHeight="1" x14ac:dyDescent="0.25">
      <c r="B77" s="72"/>
      <c r="C77" s="96" t="s">
        <v>442</v>
      </c>
      <c r="D77" s="107"/>
      <c r="E77" s="102">
        <v>99000</v>
      </c>
      <c r="F77" s="103"/>
      <c r="G77" s="104"/>
      <c r="H77" s="105" t="e">
        <f t="shared" si="0"/>
        <v>#DIV/0!</v>
      </c>
      <c r="I77" s="106">
        <f t="shared" si="1"/>
        <v>0</v>
      </c>
    </row>
    <row r="78" spans="2:9" ht="27" customHeight="1" x14ac:dyDescent="0.25">
      <c r="B78" s="72"/>
      <c r="C78" s="96" t="s">
        <v>443</v>
      </c>
      <c r="D78" s="107"/>
      <c r="E78" s="102">
        <v>1000</v>
      </c>
      <c r="F78" s="103"/>
      <c r="G78" s="104"/>
      <c r="H78" s="105" t="e">
        <f t="shared" ref="H78:H84" si="2">G78/D78</f>
        <v>#DIV/0!</v>
      </c>
      <c r="I78" s="106">
        <f t="shared" ref="I78:I84" si="3">F78*G78</f>
        <v>0</v>
      </c>
    </row>
    <row r="79" spans="2:9" ht="27" customHeight="1" x14ac:dyDescent="0.25">
      <c r="B79" s="72"/>
      <c r="C79" s="96" t="s">
        <v>444</v>
      </c>
      <c r="D79" s="107"/>
      <c r="E79" s="102">
        <v>11500</v>
      </c>
      <c r="F79" s="103"/>
      <c r="G79" s="104"/>
      <c r="H79" s="105" t="e">
        <f t="shared" si="2"/>
        <v>#DIV/0!</v>
      </c>
      <c r="I79" s="106">
        <f t="shared" si="3"/>
        <v>0</v>
      </c>
    </row>
    <row r="80" spans="2:9" ht="27" customHeight="1" x14ac:dyDescent="0.25">
      <c r="B80" s="72"/>
      <c r="C80" s="96" t="s">
        <v>445</v>
      </c>
      <c r="D80" s="107"/>
      <c r="E80" s="102">
        <v>8000</v>
      </c>
      <c r="F80" s="103"/>
      <c r="G80" s="104"/>
      <c r="H80" s="105" t="e">
        <f t="shared" si="2"/>
        <v>#DIV/0!</v>
      </c>
      <c r="I80" s="106">
        <f t="shared" si="3"/>
        <v>0</v>
      </c>
    </row>
    <row r="81" spans="2:9" ht="27" customHeight="1" x14ac:dyDescent="0.25">
      <c r="B81" s="72"/>
      <c r="C81" s="96" t="s">
        <v>446</v>
      </c>
      <c r="D81" s="107"/>
      <c r="E81" s="102">
        <v>2000</v>
      </c>
      <c r="F81" s="103"/>
      <c r="G81" s="104"/>
      <c r="H81" s="105" t="e">
        <f t="shared" si="2"/>
        <v>#DIV/0!</v>
      </c>
      <c r="I81" s="106">
        <f t="shared" si="3"/>
        <v>0</v>
      </c>
    </row>
    <row r="82" spans="2:9" ht="27" customHeight="1" x14ac:dyDescent="0.25">
      <c r="B82" s="72"/>
      <c r="C82" s="96" t="s">
        <v>447</v>
      </c>
      <c r="D82" s="107"/>
      <c r="E82" s="102">
        <v>4500</v>
      </c>
      <c r="F82" s="103"/>
      <c r="G82" s="104"/>
      <c r="H82" s="105" t="e">
        <f t="shared" si="2"/>
        <v>#DIV/0!</v>
      </c>
      <c r="I82" s="106">
        <f t="shared" si="3"/>
        <v>0</v>
      </c>
    </row>
    <row r="83" spans="2:9" ht="27" customHeight="1" x14ac:dyDescent="0.25">
      <c r="B83" s="72"/>
      <c r="C83" s="96" t="s">
        <v>448</v>
      </c>
      <c r="D83" s="107"/>
      <c r="E83" s="102">
        <v>38500</v>
      </c>
      <c r="F83" s="103"/>
      <c r="G83" s="104"/>
      <c r="H83" s="105" t="e">
        <f t="shared" si="2"/>
        <v>#DIV/0!</v>
      </c>
      <c r="I83" s="106">
        <f t="shared" si="3"/>
        <v>0</v>
      </c>
    </row>
    <row r="84" spans="2:9" ht="27" customHeight="1" x14ac:dyDescent="0.25">
      <c r="B84" s="72"/>
      <c r="C84" s="96" t="s">
        <v>449</v>
      </c>
      <c r="D84" s="107"/>
      <c r="E84" s="102">
        <v>37000</v>
      </c>
      <c r="F84" s="103"/>
      <c r="G84" s="104"/>
      <c r="H84" s="105" t="e">
        <f t="shared" si="2"/>
        <v>#DIV/0!</v>
      </c>
      <c r="I84" s="106">
        <f t="shared" si="3"/>
        <v>0</v>
      </c>
    </row>
    <row r="85" spans="2:9" ht="27" customHeight="1" x14ac:dyDescent="0.25">
      <c r="B85" s="72"/>
      <c r="C85" s="96" t="s">
        <v>450</v>
      </c>
      <c r="D85" s="107"/>
      <c r="E85" s="113">
        <v>5500</v>
      </c>
      <c r="F85" s="103"/>
      <c r="G85" s="104"/>
      <c r="H85" s="105" t="e">
        <f t="shared" ref="H85:H106" si="4">G85/D85</f>
        <v>#DIV/0!</v>
      </c>
      <c r="I85" s="106">
        <f t="shared" ref="I85" si="5">F85*G85</f>
        <v>0</v>
      </c>
    </row>
    <row r="86" spans="2:9" ht="27" customHeight="1" x14ac:dyDescent="0.25">
      <c r="B86" s="72"/>
      <c r="C86" s="96" t="s">
        <v>451</v>
      </c>
      <c r="D86" s="107"/>
      <c r="E86" s="113">
        <v>13500</v>
      </c>
      <c r="F86" s="103"/>
      <c r="G86" s="104"/>
      <c r="H86" s="105" t="e">
        <f t="shared" si="4"/>
        <v>#DIV/0!</v>
      </c>
      <c r="I86" s="106">
        <f>F86*G86</f>
        <v>0</v>
      </c>
    </row>
    <row r="87" spans="2:9" ht="27" customHeight="1" x14ac:dyDescent="0.25">
      <c r="B87" s="72"/>
      <c r="C87" s="96" t="s">
        <v>452</v>
      </c>
      <c r="D87" s="107"/>
      <c r="E87" s="113">
        <v>5000</v>
      </c>
      <c r="F87" s="103"/>
      <c r="G87" s="104"/>
      <c r="H87" s="105" t="e">
        <f t="shared" si="4"/>
        <v>#DIV/0!</v>
      </c>
      <c r="I87" s="106">
        <f t="shared" ref="I87:I106" si="6">F87*G87</f>
        <v>0</v>
      </c>
    </row>
    <row r="88" spans="2:9" ht="27" customHeight="1" x14ac:dyDescent="0.25">
      <c r="B88" s="72"/>
      <c r="C88" s="96" t="s">
        <v>453</v>
      </c>
      <c r="D88" s="107"/>
      <c r="E88" s="113">
        <v>2000</v>
      </c>
      <c r="F88" s="103"/>
      <c r="G88" s="104"/>
      <c r="H88" s="105" t="e">
        <f t="shared" si="4"/>
        <v>#DIV/0!</v>
      </c>
      <c r="I88" s="106">
        <f t="shared" si="6"/>
        <v>0</v>
      </c>
    </row>
    <row r="89" spans="2:9" ht="27" customHeight="1" x14ac:dyDescent="0.25">
      <c r="B89" s="72"/>
      <c r="C89" s="96" t="s">
        <v>454</v>
      </c>
      <c r="D89" s="107"/>
      <c r="E89" s="102">
        <v>1500</v>
      </c>
      <c r="F89" s="103"/>
      <c r="G89" s="104"/>
      <c r="H89" s="105" t="e">
        <f t="shared" si="4"/>
        <v>#DIV/0!</v>
      </c>
      <c r="I89" s="106">
        <f t="shared" si="6"/>
        <v>0</v>
      </c>
    </row>
    <row r="90" spans="2:9" ht="27" customHeight="1" x14ac:dyDescent="0.25">
      <c r="B90" s="72"/>
      <c r="C90" s="96" t="s">
        <v>455</v>
      </c>
      <c r="D90" s="107"/>
      <c r="E90" s="102">
        <v>24500</v>
      </c>
      <c r="F90" s="103"/>
      <c r="G90" s="104"/>
      <c r="H90" s="105" t="e">
        <f t="shared" si="4"/>
        <v>#DIV/0!</v>
      </c>
      <c r="I90" s="106">
        <f t="shared" si="6"/>
        <v>0</v>
      </c>
    </row>
    <row r="91" spans="2:9" ht="27" customHeight="1" x14ac:dyDescent="0.25">
      <c r="B91" s="72"/>
      <c r="C91" s="96" t="s">
        <v>456</v>
      </c>
      <c r="D91" s="107"/>
      <c r="E91" s="102">
        <v>95000</v>
      </c>
      <c r="F91" s="103"/>
      <c r="G91" s="104"/>
      <c r="H91" s="105" t="e">
        <f t="shared" si="4"/>
        <v>#DIV/0!</v>
      </c>
      <c r="I91" s="106">
        <f t="shared" si="6"/>
        <v>0</v>
      </c>
    </row>
    <row r="92" spans="2:9" ht="27" customHeight="1" x14ac:dyDescent="0.25">
      <c r="B92" s="72"/>
      <c r="C92" s="96" t="s">
        <v>457</v>
      </c>
      <c r="D92" s="107"/>
      <c r="E92" s="102">
        <v>2500</v>
      </c>
      <c r="F92" s="103"/>
      <c r="G92" s="104"/>
      <c r="H92" s="105" t="e">
        <f t="shared" si="4"/>
        <v>#DIV/0!</v>
      </c>
      <c r="I92" s="106">
        <f t="shared" si="6"/>
        <v>0</v>
      </c>
    </row>
    <row r="93" spans="2:9" ht="27" customHeight="1" x14ac:dyDescent="0.25">
      <c r="B93" s="72"/>
      <c r="C93" s="96" t="s">
        <v>458</v>
      </c>
      <c r="D93" s="107"/>
      <c r="E93" s="102">
        <v>3500</v>
      </c>
      <c r="F93" s="103"/>
      <c r="G93" s="104"/>
      <c r="H93" s="105" t="e">
        <f t="shared" si="4"/>
        <v>#DIV/0!</v>
      </c>
      <c r="I93" s="106">
        <f t="shared" si="6"/>
        <v>0</v>
      </c>
    </row>
    <row r="94" spans="2:9" ht="27" customHeight="1" x14ac:dyDescent="0.25">
      <c r="B94" s="72"/>
      <c r="C94" s="96" t="s">
        <v>459</v>
      </c>
      <c r="D94" s="107"/>
      <c r="E94" s="102">
        <v>3500</v>
      </c>
      <c r="F94" s="103"/>
      <c r="G94" s="104"/>
      <c r="H94" s="105" t="e">
        <f t="shared" si="4"/>
        <v>#DIV/0!</v>
      </c>
      <c r="I94" s="106">
        <f t="shared" si="6"/>
        <v>0</v>
      </c>
    </row>
    <row r="95" spans="2:9" ht="27" customHeight="1" x14ac:dyDescent="0.25">
      <c r="B95" s="72"/>
      <c r="C95" s="96" t="s">
        <v>460</v>
      </c>
      <c r="D95" s="107"/>
      <c r="E95" s="102">
        <v>19000</v>
      </c>
      <c r="F95" s="103"/>
      <c r="G95" s="104"/>
      <c r="H95" s="105" t="e">
        <f t="shared" si="4"/>
        <v>#DIV/0!</v>
      </c>
      <c r="I95" s="106">
        <f t="shared" si="6"/>
        <v>0</v>
      </c>
    </row>
    <row r="96" spans="2:9" ht="27" customHeight="1" x14ac:dyDescent="0.25">
      <c r="B96" s="72"/>
      <c r="C96" s="96" t="s">
        <v>461</v>
      </c>
      <c r="D96" s="107"/>
      <c r="E96" s="102">
        <v>77000</v>
      </c>
      <c r="F96" s="103"/>
      <c r="G96" s="104"/>
      <c r="H96" s="105" t="e">
        <f t="shared" si="4"/>
        <v>#DIV/0!</v>
      </c>
      <c r="I96" s="106">
        <f t="shared" si="6"/>
        <v>0</v>
      </c>
    </row>
    <row r="97" spans="2:9" ht="27" customHeight="1" x14ac:dyDescent="0.25">
      <c r="B97" s="72"/>
      <c r="C97" s="96" t="s">
        <v>462</v>
      </c>
      <c r="D97" s="107"/>
      <c r="E97" s="102">
        <v>77000</v>
      </c>
      <c r="F97" s="103"/>
      <c r="G97" s="104"/>
      <c r="H97" s="105" t="e">
        <f t="shared" si="4"/>
        <v>#DIV/0!</v>
      </c>
      <c r="I97" s="106">
        <f t="shared" si="6"/>
        <v>0</v>
      </c>
    </row>
    <row r="98" spans="2:9" ht="27" customHeight="1" x14ac:dyDescent="0.25">
      <c r="B98" s="72"/>
      <c r="C98" s="96" t="s">
        <v>463</v>
      </c>
      <c r="D98" s="107"/>
      <c r="E98" s="102">
        <v>3000</v>
      </c>
      <c r="F98" s="103"/>
      <c r="G98" s="104"/>
      <c r="H98" s="105" t="e">
        <f t="shared" si="4"/>
        <v>#DIV/0!</v>
      </c>
      <c r="I98" s="106">
        <f t="shared" si="6"/>
        <v>0</v>
      </c>
    </row>
    <row r="99" spans="2:9" ht="27" customHeight="1" x14ac:dyDescent="0.25">
      <c r="B99" s="72"/>
      <c r="C99" s="96" t="s">
        <v>464</v>
      </c>
      <c r="D99" s="107"/>
      <c r="E99" s="102">
        <v>40000</v>
      </c>
      <c r="F99" s="103"/>
      <c r="G99" s="104"/>
      <c r="H99" s="105" t="e">
        <f t="shared" si="4"/>
        <v>#DIV/0!</v>
      </c>
      <c r="I99" s="106">
        <f t="shared" si="6"/>
        <v>0</v>
      </c>
    </row>
    <row r="100" spans="2:9" ht="27" customHeight="1" x14ac:dyDescent="0.25">
      <c r="B100" s="72"/>
      <c r="C100" s="96" t="s">
        <v>465</v>
      </c>
      <c r="D100" s="107"/>
      <c r="E100" s="102">
        <v>22000</v>
      </c>
      <c r="F100" s="103"/>
      <c r="G100" s="104"/>
      <c r="H100" s="105" t="e">
        <f t="shared" si="4"/>
        <v>#DIV/0!</v>
      </c>
      <c r="I100" s="106">
        <f t="shared" si="6"/>
        <v>0</v>
      </c>
    </row>
    <row r="101" spans="2:9" ht="27" customHeight="1" x14ac:dyDescent="0.25">
      <c r="B101" s="72"/>
      <c r="C101" s="96" t="s">
        <v>466</v>
      </c>
      <c r="D101" s="107"/>
      <c r="E101" s="102">
        <v>23000</v>
      </c>
      <c r="F101" s="103"/>
      <c r="G101" s="104"/>
      <c r="H101" s="105" t="e">
        <f t="shared" si="4"/>
        <v>#DIV/0!</v>
      </c>
      <c r="I101" s="106">
        <f t="shared" si="6"/>
        <v>0</v>
      </c>
    </row>
    <row r="102" spans="2:9" ht="27" customHeight="1" x14ac:dyDescent="0.25">
      <c r="B102" s="72"/>
      <c r="C102" s="96" t="s">
        <v>467</v>
      </c>
      <c r="D102" s="107"/>
      <c r="E102" s="102">
        <v>7000</v>
      </c>
      <c r="F102" s="103"/>
      <c r="G102" s="104"/>
      <c r="H102" s="105" t="e">
        <f t="shared" si="4"/>
        <v>#DIV/0!</v>
      </c>
      <c r="I102" s="106">
        <f t="shared" si="6"/>
        <v>0</v>
      </c>
    </row>
    <row r="103" spans="2:9" ht="27" customHeight="1" x14ac:dyDescent="0.25">
      <c r="B103" s="72"/>
      <c r="C103" s="96" t="s">
        <v>468</v>
      </c>
      <c r="D103" s="107"/>
      <c r="E103" s="102">
        <v>44000</v>
      </c>
      <c r="F103" s="103"/>
      <c r="G103" s="104"/>
      <c r="H103" s="105" t="e">
        <f t="shared" si="4"/>
        <v>#DIV/0!</v>
      </c>
      <c r="I103" s="106">
        <f t="shared" si="6"/>
        <v>0</v>
      </c>
    </row>
    <row r="104" spans="2:9" ht="27" customHeight="1" x14ac:dyDescent="0.25">
      <c r="B104" s="72"/>
      <c r="C104" s="96" t="s">
        <v>469</v>
      </c>
      <c r="D104" s="107"/>
      <c r="E104" s="102">
        <v>500</v>
      </c>
      <c r="F104" s="103"/>
      <c r="G104" s="104"/>
      <c r="H104" s="105" t="e">
        <f t="shared" si="4"/>
        <v>#DIV/0!</v>
      </c>
      <c r="I104" s="106">
        <f t="shared" si="6"/>
        <v>0</v>
      </c>
    </row>
    <row r="105" spans="2:9" ht="27" customHeight="1" x14ac:dyDescent="0.25">
      <c r="B105" s="72"/>
      <c r="C105" s="96" t="s">
        <v>470</v>
      </c>
      <c r="D105" s="107"/>
      <c r="E105" s="102">
        <v>500</v>
      </c>
      <c r="F105" s="103"/>
      <c r="G105" s="104"/>
      <c r="H105" s="105" t="e">
        <f t="shared" si="4"/>
        <v>#DIV/0!</v>
      </c>
      <c r="I105" s="106">
        <f t="shared" si="6"/>
        <v>0</v>
      </c>
    </row>
    <row r="106" spans="2:9" ht="27" customHeight="1" thickBot="1" x14ac:dyDescent="0.3">
      <c r="B106" s="72"/>
      <c r="C106" s="96" t="s">
        <v>471</v>
      </c>
      <c r="D106" s="107"/>
      <c r="E106" s="102">
        <v>500</v>
      </c>
      <c r="F106" s="103"/>
      <c r="G106" s="104"/>
      <c r="H106" s="105" t="e">
        <f t="shared" si="4"/>
        <v>#DIV/0!</v>
      </c>
      <c r="I106" s="106">
        <f t="shared" si="6"/>
        <v>0</v>
      </c>
    </row>
    <row r="107" spans="2:9" ht="32.25" customHeight="1" thickBot="1" x14ac:dyDescent="0.3">
      <c r="B107" s="2"/>
      <c r="D107" s="2"/>
      <c r="E107" s="2"/>
      <c r="F107" s="2"/>
      <c r="G107" s="151" t="s">
        <v>19</v>
      </c>
      <c r="H107" s="152"/>
      <c r="I107" s="65">
        <f>SUM(I13:I106)</f>
        <v>0</v>
      </c>
    </row>
    <row r="108" spans="2:9" ht="32.25" customHeight="1" x14ac:dyDescent="0.25">
      <c r="B108" s="2"/>
      <c r="D108" s="2"/>
      <c r="E108" s="2"/>
      <c r="F108" s="2"/>
      <c r="G108" s="2"/>
      <c r="H108" s="2"/>
      <c r="I108" s="2"/>
    </row>
    <row r="109" spans="2:9" ht="32.25" customHeight="1" thickBot="1" x14ac:dyDescent="0.3">
      <c r="B109" s="2"/>
      <c r="D109" s="2"/>
      <c r="E109" s="2"/>
      <c r="F109" s="2"/>
      <c r="G109" s="2"/>
      <c r="H109" s="2"/>
      <c r="I109" s="2"/>
    </row>
    <row r="110" spans="2:9" ht="32.25" customHeight="1" thickBot="1" x14ac:dyDescent="0.3">
      <c r="B110" s="148" t="s">
        <v>5</v>
      </c>
      <c r="C110" s="149"/>
      <c r="D110" s="149"/>
      <c r="E110" s="149"/>
      <c r="F110" s="149"/>
      <c r="G110" s="149"/>
      <c r="H110" s="149"/>
      <c r="I110" s="150"/>
    </row>
    <row r="111" spans="2:9" ht="60" x14ac:dyDescent="0.25">
      <c r="B111" s="7" t="s">
        <v>13</v>
      </c>
      <c r="C111" s="8" t="s">
        <v>17</v>
      </c>
      <c r="D111" s="8" t="s">
        <v>14</v>
      </c>
      <c r="E111" s="8" t="s">
        <v>15</v>
      </c>
      <c r="F111" s="8" t="s">
        <v>16</v>
      </c>
      <c r="G111" s="8" t="s">
        <v>1</v>
      </c>
      <c r="H111" s="8" t="s">
        <v>20</v>
      </c>
      <c r="I111" s="9" t="s">
        <v>0</v>
      </c>
    </row>
    <row r="112" spans="2:9" ht="32.25" customHeight="1" x14ac:dyDescent="0.25">
      <c r="B112" s="72"/>
      <c r="C112" s="96" t="s">
        <v>379</v>
      </c>
      <c r="D112" s="107"/>
      <c r="E112" s="102">
        <v>30500</v>
      </c>
      <c r="F112" s="103"/>
      <c r="G112" s="104"/>
      <c r="H112" s="105" t="e">
        <f t="shared" ref="H112:H149" si="7">G112/D112</f>
        <v>#DIV/0!</v>
      </c>
      <c r="I112" s="106">
        <f t="shared" ref="I112:I149" si="8">F112*G112</f>
        <v>0</v>
      </c>
    </row>
    <row r="113" spans="2:9" ht="32.25" customHeight="1" x14ac:dyDescent="0.25">
      <c r="B113" s="72"/>
      <c r="C113" s="96" t="s">
        <v>381</v>
      </c>
      <c r="D113" s="107"/>
      <c r="E113" s="102">
        <v>7500</v>
      </c>
      <c r="F113" s="103"/>
      <c r="G113" s="104"/>
      <c r="H113" s="105" t="e">
        <f t="shared" si="7"/>
        <v>#DIV/0!</v>
      </c>
      <c r="I113" s="106">
        <f t="shared" si="8"/>
        <v>0</v>
      </c>
    </row>
    <row r="114" spans="2:9" ht="32.25" customHeight="1" x14ac:dyDescent="0.25">
      <c r="B114" s="72"/>
      <c r="C114" s="96" t="s">
        <v>384</v>
      </c>
      <c r="D114" s="107"/>
      <c r="E114" s="102">
        <v>14000</v>
      </c>
      <c r="F114" s="103"/>
      <c r="G114" s="104"/>
      <c r="H114" s="105" t="e">
        <f t="shared" si="7"/>
        <v>#DIV/0!</v>
      </c>
      <c r="I114" s="106">
        <f t="shared" si="8"/>
        <v>0</v>
      </c>
    </row>
    <row r="115" spans="2:9" ht="32.25" customHeight="1" x14ac:dyDescent="0.25">
      <c r="B115" s="72"/>
      <c r="C115" s="96" t="s">
        <v>388</v>
      </c>
      <c r="D115" s="107"/>
      <c r="E115" s="102">
        <v>42000</v>
      </c>
      <c r="F115" s="103"/>
      <c r="G115" s="104"/>
      <c r="H115" s="105" t="e">
        <f t="shared" si="7"/>
        <v>#DIV/0!</v>
      </c>
      <c r="I115" s="106">
        <f t="shared" si="8"/>
        <v>0</v>
      </c>
    </row>
    <row r="116" spans="2:9" ht="32.25" customHeight="1" x14ac:dyDescent="0.25">
      <c r="B116" s="72"/>
      <c r="C116" s="96" t="s">
        <v>391</v>
      </c>
      <c r="D116" s="107"/>
      <c r="E116" s="102">
        <v>1500</v>
      </c>
      <c r="F116" s="103"/>
      <c r="G116" s="104"/>
      <c r="H116" s="105" t="e">
        <f t="shared" si="7"/>
        <v>#DIV/0!</v>
      </c>
      <c r="I116" s="106">
        <f t="shared" si="8"/>
        <v>0</v>
      </c>
    </row>
    <row r="117" spans="2:9" ht="32.25" customHeight="1" x14ac:dyDescent="0.25">
      <c r="B117" s="72"/>
      <c r="C117" s="96" t="s">
        <v>392</v>
      </c>
      <c r="D117" s="107"/>
      <c r="E117" s="102">
        <v>23000</v>
      </c>
      <c r="F117" s="103"/>
      <c r="G117" s="104"/>
      <c r="H117" s="105" t="e">
        <f t="shared" si="7"/>
        <v>#DIV/0!</v>
      </c>
      <c r="I117" s="106">
        <f t="shared" si="8"/>
        <v>0</v>
      </c>
    </row>
    <row r="118" spans="2:9" ht="32.25" customHeight="1" x14ac:dyDescent="0.25">
      <c r="B118" s="72"/>
      <c r="C118" s="96" t="s">
        <v>393</v>
      </c>
      <c r="D118" s="107"/>
      <c r="E118" s="102">
        <v>32000</v>
      </c>
      <c r="F118" s="103"/>
      <c r="G118" s="104"/>
      <c r="H118" s="105" t="e">
        <f t="shared" si="7"/>
        <v>#DIV/0!</v>
      </c>
      <c r="I118" s="106">
        <f t="shared" si="8"/>
        <v>0</v>
      </c>
    </row>
    <row r="119" spans="2:9" ht="32.25" customHeight="1" x14ac:dyDescent="0.25">
      <c r="B119" s="72"/>
      <c r="C119" s="96" t="s">
        <v>398</v>
      </c>
      <c r="D119" s="107"/>
      <c r="E119" s="102">
        <v>23000</v>
      </c>
      <c r="F119" s="103"/>
      <c r="G119" s="104"/>
      <c r="H119" s="105" t="e">
        <f t="shared" si="7"/>
        <v>#DIV/0!</v>
      </c>
      <c r="I119" s="106">
        <f t="shared" si="8"/>
        <v>0</v>
      </c>
    </row>
    <row r="120" spans="2:9" ht="32.25" customHeight="1" x14ac:dyDescent="0.25">
      <c r="B120" s="72"/>
      <c r="C120" s="96" t="s">
        <v>400</v>
      </c>
      <c r="D120" s="107"/>
      <c r="E120" s="102">
        <v>8500</v>
      </c>
      <c r="F120" s="103"/>
      <c r="G120" s="104"/>
      <c r="H120" s="105" t="e">
        <f t="shared" si="7"/>
        <v>#DIV/0!</v>
      </c>
      <c r="I120" s="106">
        <f t="shared" si="8"/>
        <v>0</v>
      </c>
    </row>
    <row r="121" spans="2:9" ht="32.25" customHeight="1" x14ac:dyDescent="0.25">
      <c r="B121" s="72"/>
      <c r="C121" s="96" t="s">
        <v>401</v>
      </c>
      <c r="D121" s="107"/>
      <c r="E121" s="102">
        <v>12000</v>
      </c>
      <c r="F121" s="103"/>
      <c r="G121" s="104"/>
      <c r="H121" s="105" t="e">
        <f t="shared" si="7"/>
        <v>#DIV/0!</v>
      </c>
      <c r="I121" s="106">
        <f t="shared" si="8"/>
        <v>0</v>
      </c>
    </row>
    <row r="122" spans="2:9" ht="32.25" customHeight="1" x14ac:dyDescent="0.25">
      <c r="B122" s="72"/>
      <c r="C122" s="96" t="s">
        <v>402</v>
      </c>
      <c r="D122" s="107"/>
      <c r="E122" s="102">
        <v>22000</v>
      </c>
      <c r="F122" s="103"/>
      <c r="G122" s="104"/>
      <c r="H122" s="105" t="e">
        <f t="shared" si="7"/>
        <v>#DIV/0!</v>
      </c>
      <c r="I122" s="106">
        <f t="shared" si="8"/>
        <v>0</v>
      </c>
    </row>
    <row r="123" spans="2:9" ht="32.25" customHeight="1" x14ac:dyDescent="0.25">
      <c r="B123" s="72"/>
      <c r="C123" s="96" t="s">
        <v>403</v>
      </c>
      <c r="D123" s="107"/>
      <c r="E123" s="102">
        <v>25000</v>
      </c>
      <c r="F123" s="103"/>
      <c r="G123" s="104"/>
      <c r="H123" s="105" t="e">
        <f t="shared" si="7"/>
        <v>#DIV/0!</v>
      </c>
      <c r="I123" s="106">
        <f t="shared" si="8"/>
        <v>0</v>
      </c>
    </row>
    <row r="124" spans="2:9" ht="32.25" customHeight="1" x14ac:dyDescent="0.25">
      <c r="B124" s="72"/>
      <c r="C124" s="96" t="s">
        <v>404</v>
      </c>
      <c r="D124" s="107"/>
      <c r="E124" s="102">
        <v>25000</v>
      </c>
      <c r="F124" s="103"/>
      <c r="G124" s="104"/>
      <c r="H124" s="105" t="e">
        <f t="shared" si="7"/>
        <v>#DIV/0!</v>
      </c>
      <c r="I124" s="106">
        <f t="shared" si="8"/>
        <v>0</v>
      </c>
    </row>
    <row r="125" spans="2:9" ht="32.25" customHeight="1" x14ac:dyDescent="0.25">
      <c r="B125" s="72"/>
      <c r="C125" s="96" t="s">
        <v>405</v>
      </c>
      <c r="D125" s="107"/>
      <c r="E125" s="102">
        <v>6500</v>
      </c>
      <c r="F125" s="103"/>
      <c r="G125" s="104"/>
      <c r="H125" s="105" t="e">
        <f t="shared" si="7"/>
        <v>#DIV/0!</v>
      </c>
      <c r="I125" s="106">
        <f t="shared" si="8"/>
        <v>0</v>
      </c>
    </row>
    <row r="126" spans="2:9" ht="32.25" customHeight="1" x14ac:dyDescent="0.25">
      <c r="B126" s="72"/>
      <c r="C126" s="96" t="s">
        <v>409</v>
      </c>
      <c r="D126" s="107"/>
      <c r="E126" s="102">
        <v>9500</v>
      </c>
      <c r="F126" s="103"/>
      <c r="G126" s="104"/>
      <c r="H126" s="105" t="e">
        <f t="shared" si="7"/>
        <v>#DIV/0!</v>
      </c>
      <c r="I126" s="106">
        <f t="shared" si="8"/>
        <v>0</v>
      </c>
    </row>
    <row r="127" spans="2:9" ht="32.25" customHeight="1" x14ac:dyDescent="0.25">
      <c r="B127" s="72"/>
      <c r="C127" s="96" t="s">
        <v>410</v>
      </c>
      <c r="D127" s="107"/>
      <c r="E127" s="102">
        <v>50000</v>
      </c>
      <c r="F127" s="103"/>
      <c r="G127" s="104"/>
      <c r="H127" s="105" t="e">
        <f t="shared" si="7"/>
        <v>#DIV/0!</v>
      </c>
      <c r="I127" s="106">
        <f t="shared" si="8"/>
        <v>0</v>
      </c>
    </row>
    <row r="128" spans="2:9" ht="32.25" customHeight="1" x14ac:dyDescent="0.25">
      <c r="B128" s="72"/>
      <c r="C128" s="96" t="s">
        <v>412</v>
      </c>
      <c r="D128" s="107"/>
      <c r="E128" s="102">
        <v>800</v>
      </c>
      <c r="F128" s="103"/>
      <c r="G128" s="104"/>
      <c r="H128" s="105" t="e">
        <f t="shared" si="7"/>
        <v>#DIV/0!</v>
      </c>
      <c r="I128" s="106">
        <f t="shared" si="8"/>
        <v>0</v>
      </c>
    </row>
    <row r="129" spans="2:9" ht="32.25" customHeight="1" x14ac:dyDescent="0.25">
      <c r="B129" s="72"/>
      <c r="C129" s="96" t="s">
        <v>414</v>
      </c>
      <c r="D129" s="107"/>
      <c r="E129" s="102">
        <v>1000</v>
      </c>
      <c r="F129" s="103"/>
      <c r="G129" s="104"/>
      <c r="H129" s="105" t="e">
        <f t="shared" si="7"/>
        <v>#DIV/0!</v>
      </c>
      <c r="I129" s="106">
        <f t="shared" si="8"/>
        <v>0</v>
      </c>
    </row>
    <row r="130" spans="2:9" ht="32.25" customHeight="1" x14ac:dyDescent="0.25">
      <c r="B130" s="72"/>
      <c r="C130" s="96" t="s">
        <v>415</v>
      </c>
      <c r="D130" s="107"/>
      <c r="E130" s="102">
        <v>2100</v>
      </c>
      <c r="F130" s="103"/>
      <c r="G130" s="104"/>
      <c r="H130" s="105" t="e">
        <f t="shared" si="7"/>
        <v>#DIV/0!</v>
      </c>
      <c r="I130" s="106">
        <f t="shared" si="8"/>
        <v>0</v>
      </c>
    </row>
    <row r="131" spans="2:9" ht="32.25" customHeight="1" x14ac:dyDescent="0.25">
      <c r="B131" s="72"/>
      <c r="C131" s="96" t="s">
        <v>416</v>
      </c>
      <c r="D131" s="107"/>
      <c r="E131" s="102">
        <v>13500</v>
      </c>
      <c r="F131" s="103"/>
      <c r="G131" s="104"/>
      <c r="H131" s="105" t="e">
        <f t="shared" si="7"/>
        <v>#DIV/0!</v>
      </c>
      <c r="I131" s="106">
        <f t="shared" si="8"/>
        <v>0</v>
      </c>
    </row>
    <row r="132" spans="2:9" ht="32.25" customHeight="1" x14ac:dyDescent="0.25">
      <c r="B132" s="72"/>
      <c r="C132" s="96" t="s">
        <v>417</v>
      </c>
      <c r="D132" s="107"/>
      <c r="E132" s="102">
        <v>15500</v>
      </c>
      <c r="F132" s="103"/>
      <c r="G132" s="104"/>
      <c r="H132" s="105" t="e">
        <f t="shared" si="7"/>
        <v>#DIV/0!</v>
      </c>
      <c r="I132" s="106">
        <f t="shared" si="8"/>
        <v>0</v>
      </c>
    </row>
    <row r="133" spans="2:9" ht="32.25" customHeight="1" x14ac:dyDescent="0.25">
      <c r="B133" s="72"/>
      <c r="C133" s="96" t="s">
        <v>418</v>
      </c>
      <c r="D133" s="107"/>
      <c r="E133" s="102">
        <v>7000</v>
      </c>
      <c r="F133" s="103"/>
      <c r="G133" s="104"/>
      <c r="H133" s="105" t="e">
        <f t="shared" si="7"/>
        <v>#DIV/0!</v>
      </c>
      <c r="I133" s="106">
        <f t="shared" si="8"/>
        <v>0</v>
      </c>
    </row>
    <row r="134" spans="2:9" ht="32.25" customHeight="1" x14ac:dyDescent="0.25">
      <c r="B134" s="72"/>
      <c r="C134" s="96" t="s">
        <v>420</v>
      </c>
      <c r="D134" s="107"/>
      <c r="E134" s="102">
        <v>10000</v>
      </c>
      <c r="F134" s="103"/>
      <c r="G134" s="104"/>
      <c r="H134" s="105" t="e">
        <f t="shared" si="7"/>
        <v>#DIV/0!</v>
      </c>
      <c r="I134" s="106">
        <f t="shared" si="8"/>
        <v>0</v>
      </c>
    </row>
    <row r="135" spans="2:9" ht="32.25" customHeight="1" x14ac:dyDescent="0.25">
      <c r="B135" s="72"/>
      <c r="C135" s="96" t="s">
        <v>421</v>
      </c>
      <c r="D135" s="107"/>
      <c r="E135" s="102" t="s">
        <v>473</v>
      </c>
      <c r="F135" s="103"/>
      <c r="G135" s="104"/>
      <c r="H135" s="105" t="e">
        <f t="shared" si="7"/>
        <v>#DIV/0!</v>
      </c>
      <c r="I135" s="106">
        <f t="shared" si="8"/>
        <v>0</v>
      </c>
    </row>
    <row r="136" spans="2:9" ht="32.25" customHeight="1" x14ac:dyDescent="0.25">
      <c r="B136" s="72"/>
      <c r="C136" s="96" t="s">
        <v>422</v>
      </c>
      <c r="D136" s="107"/>
      <c r="E136" s="102">
        <v>29500</v>
      </c>
      <c r="F136" s="103"/>
      <c r="G136" s="104"/>
      <c r="H136" s="105" t="e">
        <f t="shared" si="7"/>
        <v>#DIV/0!</v>
      </c>
      <c r="I136" s="106">
        <f t="shared" si="8"/>
        <v>0</v>
      </c>
    </row>
    <row r="137" spans="2:9" ht="32.25" customHeight="1" x14ac:dyDescent="0.25">
      <c r="B137" s="72"/>
      <c r="C137" s="96" t="s">
        <v>423</v>
      </c>
      <c r="D137" s="107"/>
      <c r="E137" s="102">
        <v>47500</v>
      </c>
      <c r="F137" s="103"/>
      <c r="G137" s="104"/>
      <c r="H137" s="105" t="e">
        <f t="shared" si="7"/>
        <v>#DIV/0!</v>
      </c>
      <c r="I137" s="106">
        <f t="shared" si="8"/>
        <v>0</v>
      </c>
    </row>
    <row r="138" spans="2:9" ht="32.25" customHeight="1" x14ac:dyDescent="0.25">
      <c r="B138" s="72"/>
      <c r="C138" s="96" t="s">
        <v>424</v>
      </c>
      <c r="D138" s="107"/>
      <c r="E138" s="102">
        <v>6500</v>
      </c>
      <c r="F138" s="103"/>
      <c r="G138" s="104"/>
      <c r="H138" s="105" t="e">
        <f t="shared" si="7"/>
        <v>#DIV/0!</v>
      </c>
      <c r="I138" s="106">
        <f t="shared" si="8"/>
        <v>0</v>
      </c>
    </row>
    <row r="139" spans="2:9" ht="32.25" customHeight="1" x14ac:dyDescent="0.25">
      <c r="B139" s="72"/>
      <c r="C139" s="96" t="s">
        <v>425</v>
      </c>
      <c r="D139" s="107"/>
      <c r="E139" s="102">
        <v>6500</v>
      </c>
      <c r="F139" s="103"/>
      <c r="G139" s="104"/>
      <c r="H139" s="105" t="e">
        <f t="shared" si="7"/>
        <v>#DIV/0!</v>
      </c>
      <c r="I139" s="106">
        <f t="shared" si="8"/>
        <v>0</v>
      </c>
    </row>
    <row r="140" spans="2:9" ht="32.25" customHeight="1" x14ac:dyDescent="0.25">
      <c r="B140" s="72"/>
      <c r="C140" s="96" t="s">
        <v>426</v>
      </c>
      <c r="D140" s="107"/>
      <c r="E140" s="102">
        <v>2000</v>
      </c>
      <c r="F140" s="103"/>
      <c r="G140" s="104"/>
      <c r="H140" s="105" t="e">
        <f t="shared" si="7"/>
        <v>#DIV/0!</v>
      </c>
      <c r="I140" s="106">
        <f t="shared" si="8"/>
        <v>0</v>
      </c>
    </row>
    <row r="141" spans="2:9" ht="32.25" customHeight="1" x14ac:dyDescent="0.25">
      <c r="B141" s="72"/>
      <c r="C141" s="96" t="s">
        <v>428</v>
      </c>
      <c r="D141" s="107"/>
      <c r="E141" s="102">
        <v>4000</v>
      </c>
      <c r="F141" s="103"/>
      <c r="G141" s="104"/>
      <c r="H141" s="105" t="e">
        <f t="shared" si="7"/>
        <v>#DIV/0!</v>
      </c>
      <c r="I141" s="106">
        <f t="shared" si="8"/>
        <v>0</v>
      </c>
    </row>
    <row r="142" spans="2:9" ht="32.25" customHeight="1" x14ac:dyDescent="0.25">
      <c r="B142" s="72"/>
      <c r="C142" s="96" t="s">
        <v>429</v>
      </c>
      <c r="D142" s="107"/>
      <c r="E142" s="102">
        <v>4000</v>
      </c>
      <c r="F142" s="103"/>
      <c r="G142" s="104"/>
      <c r="H142" s="105" t="e">
        <f t="shared" si="7"/>
        <v>#DIV/0!</v>
      </c>
      <c r="I142" s="106">
        <f t="shared" si="8"/>
        <v>0</v>
      </c>
    </row>
    <row r="143" spans="2:9" ht="32.25" customHeight="1" x14ac:dyDescent="0.25">
      <c r="B143" s="72"/>
      <c r="C143" s="96" t="s">
        <v>430</v>
      </c>
      <c r="D143" s="107"/>
      <c r="E143" s="102">
        <v>4000</v>
      </c>
      <c r="F143" s="103"/>
      <c r="G143" s="104"/>
      <c r="H143" s="105" t="e">
        <f t="shared" si="7"/>
        <v>#DIV/0!</v>
      </c>
      <c r="I143" s="106">
        <f t="shared" si="8"/>
        <v>0</v>
      </c>
    </row>
    <row r="144" spans="2:9" ht="32.25" customHeight="1" x14ac:dyDescent="0.25">
      <c r="B144" s="72"/>
      <c r="C144" s="96" t="s">
        <v>432</v>
      </c>
      <c r="D144" s="107"/>
      <c r="E144" s="102">
        <v>10000</v>
      </c>
      <c r="F144" s="103"/>
      <c r="G144" s="104"/>
      <c r="H144" s="105" t="e">
        <f t="shared" si="7"/>
        <v>#DIV/0!</v>
      </c>
      <c r="I144" s="106">
        <f t="shared" si="8"/>
        <v>0</v>
      </c>
    </row>
    <row r="145" spans="2:9" ht="32.25" customHeight="1" x14ac:dyDescent="0.25">
      <c r="B145" s="72"/>
      <c r="C145" s="96" t="s">
        <v>434</v>
      </c>
      <c r="D145" s="107"/>
      <c r="E145" s="102">
        <v>1500</v>
      </c>
      <c r="F145" s="103"/>
      <c r="G145" s="104"/>
      <c r="H145" s="105" t="e">
        <f t="shared" si="7"/>
        <v>#DIV/0!</v>
      </c>
      <c r="I145" s="106">
        <f t="shared" si="8"/>
        <v>0</v>
      </c>
    </row>
    <row r="146" spans="2:9" ht="32.25" customHeight="1" x14ac:dyDescent="0.25">
      <c r="B146" s="72"/>
      <c r="C146" s="96" t="s">
        <v>435</v>
      </c>
      <c r="D146" s="107"/>
      <c r="E146" s="102">
        <v>6000</v>
      </c>
      <c r="F146" s="103"/>
      <c r="G146" s="104"/>
      <c r="H146" s="105" t="e">
        <f t="shared" si="7"/>
        <v>#DIV/0!</v>
      </c>
      <c r="I146" s="106">
        <f t="shared" si="8"/>
        <v>0</v>
      </c>
    </row>
    <row r="147" spans="2:9" ht="32.25" customHeight="1" x14ac:dyDescent="0.25">
      <c r="B147" s="72"/>
      <c r="C147" s="96" t="s">
        <v>436</v>
      </c>
      <c r="D147" s="107"/>
      <c r="E147" s="102">
        <v>5000</v>
      </c>
      <c r="F147" s="103"/>
      <c r="G147" s="104"/>
      <c r="H147" s="105" t="e">
        <f t="shared" si="7"/>
        <v>#DIV/0!</v>
      </c>
      <c r="I147" s="106">
        <f t="shared" si="8"/>
        <v>0</v>
      </c>
    </row>
    <row r="148" spans="2:9" ht="32.25" customHeight="1" x14ac:dyDescent="0.25">
      <c r="B148" s="72"/>
      <c r="C148" s="96" t="s">
        <v>437</v>
      </c>
      <c r="D148" s="107"/>
      <c r="E148" s="102">
        <v>7000</v>
      </c>
      <c r="F148" s="103"/>
      <c r="G148" s="104"/>
      <c r="H148" s="105" t="e">
        <f t="shared" si="7"/>
        <v>#DIV/0!</v>
      </c>
      <c r="I148" s="106">
        <f t="shared" si="8"/>
        <v>0</v>
      </c>
    </row>
    <row r="149" spans="2:9" ht="32.25" customHeight="1" x14ac:dyDescent="0.25">
      <c r="B149" s="72"/>
      <c r="C149" s="96" t="s">
        <v>442</v>
      </c>
      <c r="D149" s="107"/>
      <c r="E149" s="102">
        <v>36000</v>
      </c>
      <c r="F149" s="103"/>
      <c r="G149" s="104"/>
      <c r="H149" s="105" t="e">
        <f t="shared" si="7"/>
        <v>#DIV/0!</v>
      </c>
      <c r="I149" s="106">
        <f t="shared" si="8"/>
        <v>0</v>
      </c>
    </row>
    <row r="150" spans="2:9" ht="32.25" customHeight="1" x14ac:dyDescent="0.25">
      <c r="B150" s="72"/>
      <c r="C150" s="96" t="s">
        <v>443</v>
      </c>
      <c r="D150" s="107"/>
      <c r="E150" s="102">
        <v>1000</v>
      </c>
      <c r="F150" s="103"/>
      <c r="G150" s="104"/>
      <c r="H150" s="105" t="e">
        <f t="shared" ref="H150:H167" si="9">G150/D150</f>
        <v>#DIV/0!</v>
      </c>
      <c r="I150" s="106">
        <f t="shared" ref="I150:I167" si="10">F150*G150</f>
        <v>0</v>
      </c>
    </row>
    <row r="151" spans="2:9" ht="32.25" customHeight="1" x14ac:dyDescent="0.25">
      <c r="B151" s="72"/>
      <c r="C151" s="96" t="s">
        <v>444</v>
      </c>
      <c r="D151" s="107"/>
      <c r="E151" s="102">
        <v>2500</v>
      </c>
      <c r="F151" s="103"/>
      <c r="G151" s="104"/>
      <c r="H151" s="105" t="e">
        <f t="shared" si="9"/>
        <v>#DIV/0!</v>
      </c>
      <c r="I151" s="106">
        <f t="shared" si="10"/>
        <v>0</v>
      </c>
    </row>
    <row r="152" spans="2:9" ht="32.25" customHeight="1" x14ac:dyDescent="0.25">
      <c r="B152" s="72"/>
      <c r="C152" s="96" t="s">
        <v>445</v>
      </c>
      <c r="D152" s="107"/>
      <c r="E152" s="102">
        <v>1000</v>
      </c>
      <c r="F152" s="103"/>
      <c r="G152" s="104"/>
      <c r="H152" s="105" t="e">
        <f t="shared" si="9"/>
        <v>#DIV/0!</v>
      </c>
      <c r="I152" s="106">
        <f t="shared" si="10"/>
        <v>0</v>
      </c>
    </row>
    <row r="153" spans="2:9" ht="32.25" customHeight="1" x14ac:dyDescent="0.25">
      <c r="B153" s="72"/>
      <c r="C153" s="96" t="s">
        <v>448</v>
      </c>
      <c r="D153" s="107"/>
      <c r="E153" s="102">
        <v>11500</v>
      </c>
      <c r="F153" s="103"/>
      <c r="G153" s="104"/>
      <c r="H153" s="105" t="e">
        <f t="shared" si="9"/>
        <v>#DIV/0!</v>
      </c>
      <c r="I153" s="106">
        <f t="shared" si="10"/>
        <v>0</v>
      </c>
    </row>
    <row r="154" spans="2:9" ht="32.25" customHeight="1" x14ac:dyDescent="0.25">
      <c r="B154" s="72"/>
      <c r="C154" s="96" t="s">
        <v>449</v>
      </c>
      <c r="D154" s="107"/>
      <c r="E154" s="102">
        <v>10000</v>
      </c>
      <c r="F154" s="103"/>
      <c r="G154" s="104"/>
      <c r="H154" s="105" t="e">
        <f t="shared" si="9"/>
        <v>#DIV/0!</v>
      </c>
      <c r="I154" s="106">
        <f t="shared" si="10"/>
        <v>0</v>
      </c>
    </row>
    <row r="155" spans="2:9" ht="32.25" customHeight="1" x14ac:dyDescent="0.25">
      <c r="B155" s="72"/>
      <c r="C155" s="96" t="s">
        <v>450</v>
      </c>
      <c r="D155" s="107"/>
      <c r="E155" s="102">
        <v>3000</v>
      </c>
      <c r="F155" s="103"/>
      <c r="G155" s="104"/>
      <c r="H155" s="105" t="e">
        <f t="shared" si="9"/>
        <v>#DIV/0!</v>
      </c>
      <c r="I155" s="106">
        <f t="shared" si="10"/>
        <v>0</v>
      </c>
    </row>
    <row r="156" spans="2:9" ht="32.25" customHeight="1" x14ac:dyDescent="0.25">
      <c r="B156" s="72"/>
      <c r="C156" s="96" t="s">
        <v>451</v>
      </c>
      <c r="D156" s="107"/>
      <c r="E156" s="102">
        <v>7500</v>
      </c>
      <c r="F156" s="103"/>
      <c r="G156" s="104"/>
      <c r="H156" s="105" t="e">
        <f t="shared" si="9"/>
        <v>#DIV/0!</v>
      </c>
      <c r="I156" s="106">
        <f t="shared" si="10"/>
        <v>0</v>
      </c>
    </row>
    <row r="157" spans="2:9" ht="32.25" customHeight="1" x14ac:dyDescent="0.25">
      <c r="B157" s="72"/>
      <c r="C157" s="96" t="s">
        <v>452</v>
      </c>
      <c r="D157" s="107"/>
      <c r="E157" s="102">
        <v>4000</v>
      </c>
      <c r="F157" s="103"/>
      <c r="G157" s="104"/>
      <c r="H157" s="105" t="e">
        <f t="shared" si="9"/>
        <v>#DIV/0!</v>
      </c>
      <c r="I157" s="106">
        <f t="shared" si="10"/>
        <v>0</v>
      </c>
    </row>
    <row r="158" spans="2:9" ht="32.25" customHeight="1" x14ac:dyDescent="0.25">
      <c r="B158" s="72"/>
      <c r="C158" s="96" t="s">
        <v>455</v>
      </c>
      <c r="D158" s="107"/>
      <c r="E158" s="102">
        <v>11500</v>
      </c>
      <c r="F158" s="103"/>
      <c r="G158" s="104"/>
      <c r="H158" s="105" t="e">
        <f t="shared" si="9"/>
        <v>#DIV/0!</v>
      </c>
      <c r="I158" s="106">
        <f t="shared" si="10"/>
        <v>0</v>
      </c>
    </row>
    <row r="159" spans="2:9" ht="32.25" customHeight="1" x14ac:dyDescent="0.25">
      <c r="B159" s="72"/>
      <c r="C159" s="96" t="s">
        <v>456</v>
      </c>
      <c r="D159" s="107"/>
      <c r="E159" s="102">
        <v>34000</v>
      </c>
      <c r="F159" s="103"/>
      <c r="G159" s="104"/>
      <c r="H159" s="105" t="e">
        <f t="shared" si="9"/>
        <v>#DIV/0!</v>
      </c>
      <c r="I159" s="106">
        <f t="shared" si="10"/>
        <v>0</v>
      </c>
    </row>
    <row r="160" spans="2:9" ht="32.25" customHeight="1" x14ac:dyDescent="0.25">
      <c r="B160" s="72"/>
      <c r="C160" s="96" t="s">
        <v>459</v>
      </c>
      <c r="D160" s="107"/>
      <c r="E160" s="102">
        <v>2000</v>
      </c>
      <c r="F160" s="103"/>
      <c r="G160" s="104"/>
      <c r="H160" s="105" t="e">
        <f t="shared" si="9"/>
        <v>#DIV/0!</v>
      </c>
      <c r="I160" s="106">
        <f t="shared" si="10"/>
        <v>0</v>
      </c>
    </row>
    <row r="161" spans="2:9" ht="32.25" customHeight="1" x14ac:dyDescent="0.25">
      <c r="B161" s="72"/>
      <c r="C161" s="96" t="s">
        <v>460</v>
      </c>
      <c r="D161" s="107"/>
      <c r="E161" s="102">
        <v>1500</v>
      </c>
      <c r="F161" s="103"/>
      <c r="G161" s="104"/>
      <c r="H161" s="105" t="e">
        <f t="shared" si="9"/>
        <v>#DIV/0!</v>
      </c>
      <c r="I161" s="106">
        <f t="shared" si="10"/>
        <v>0</v>
      </c>
    </row>
    <row r="162" spans="2:9" ht="32.25" customHeight="1" x14ac:dyDescent="0.25">
      <c r="B162" s="72"/>
      <c r="C162" s="96" t="s">
        <v>461</v>
      </c>
      <c r="D162" s="107"/>
      <c r="E162" s="102">
        <v>39500</v>
      </c>
      <c r="F162" s="103"/>
      <c r="G162" s="104"/>
      <c r="H162" s="105" t="e">
        <f t="shared" si="9"/>
        <v>#DIV/0!</v>
      </c>
      <c r="I162" s="106">
        <f t="shared" si="10"/>
        <v>0</v>
      </c>
    </row>
    <row r="163" spans="2:9" ht="32.25" customHeight="1" x14ac:dyDescent="0.25">
      <c r="B163" s="72"/>
      <c r="C163" s="96" t="s">
        <v>462</v>
      </c>
      <c r="D163" s="107"/>
      <c r="E163" s="102">
        <v>39500</v>
      </c>
      <c r="F163" s="103"/>
      <c r="G163" s="104"/>
      <c r="H163" s="105" t="e">
        <f t="shared" si="9"/>
        <v>#DIV/0!</v>
      </c>
      <c r="I163" s="106">
        <f t="shared" si="10"/>
        <v>0</v>
      </c>
    </row>
    <row r="164" spans="2:9" ht="32.25" customHeight="1" x14ac:dyDescent="0.25">
      <c r="B164" s="72"/>
      <c r="C164" s="96" t="s">
        <v>463</v>
      </c>
      <c r="D164" s="107"/>
      <c r="E164" s="102">
        <v>5000</v>
      </c>
      <c r="F164" s="103"/>
      <c r="G164" s="104"/>
      <c r="H164" s="105" t="e">
        <f t="shared" si="9"/>
        <v>#DIV/0!</v>
      </c>
      <c r="I164" s="106">
        <f t="shared" si="10"/>
        <v>0</v>
      </c>
    </row>
    <row r="165" spans="2:9" ht="32.25" customHeight="1" x14ac:dyDescent="0.25">
      <c r="B165" s="72"/>
      <c r="C165" s="96" t="s">
        <v>464</v>
      </c>
      <c r="D165" s="107"/>
      <c r="E165" s="102" t="s">
        <v>472</v>
      </c>
      <c r="F165" s="103"/>
      <c r="G165" s="104"/>
      <c r="H165" s="105" t="e">
        <f t="shared" si="9"/>
        <v>#DIV/0!</v>
      </c>
      <c r="I165" s="106">
        <f t="shared" si="10"/>
        <v>0</v>
      </c>
    </row>
    <row r="166" spans="2:9" ht="32.25" customHeight="1" x14ac:dyDescent="0.25">
      <c r="B166" s="72"/>
      <c r="C166" s="96" t="s">
        <v>465</v>
      </c>
      <c r="D166" s="107"/>
      <c r="E166" s="102">
        <v>7500</v>
      </c>
      <c r="F166" s="103"/>
      <c r="G166" s="104"/>
      <c r="H166" s="105" t="e">
        <f t="shared" si="9"/>
        <v>#DIV/0!</v>
      </c>
      <c r="I166" s="106">
        <f t="shared" si="10"/>
        <v>0</v>
      </c>
    </row>
    <row r="167" spans="2:9" ht="32.25" customHeight="1" thickBot="1" x14ac:dyDescent="0.3">
      <c r="B167" s="72"/>
      <c r="C167" s="96" t="s">
        <v>466</v>
      </c>
      <c r="D167" s="107"/>
      <c r="E167" s="102">
        <v>17000</v>
      </c>
      <c r="F167" s="103"/>
      <c r="G167" s="104"/>
      <c r="H167" s="105" t="e">
        <f t="shared" si="9"/>
        <v>#DIV/0!</v>
      </c>
      <c r="I167" s="106">
        <f t="shared" si="10"/>
        <v>0</v>
      </c>
    </row>
    <row r="168" spans="2:9" ht="32.25" customHeight="1" thickBot="1" x14ac:dyDescent="0.3">
      <c r="B168" s="2"/>
      <c r="D168" s="2"/>
      <c r="E168" s="2"/>
      <c r="F168" s="2"/>
      <c r="G168" s="171" t="s">
        <v>19</v>
      </c>
      <c r="H168" s="172"/>
      <c r="I168" s="65">
        <f>SUM(I112:I167)</f>
        <v>0</v>
      </c>
    </row>
    <row r="169" spans="2:9" ht="32.25" customHeight="1" x14ac:dyDescent="0.25">
      <c r="B169" s="2"/>
      <c r="D169" s="2"/>
      <c r="E169" s="2"/>
      <c r="F169" s="2"/>
      <c r="G169" s="2"/>
      <c r="H169" s="2"/>
      <c r="I169" s="2"/>
    </row>
    <row r="170" spans="2:9" ht="32.25" customHeight="1" thickBot="1" x14ac:dyDescent="0.3">
      <c r="B170" s="2"/>
      <c r="D170" s="2"/>
      <c r="E170" s="2"/>
      <c r="F170" s="2"/>
      <c r="G170" s="2"/>
      <c r="H170" s="2"/>
      <c r="I170" s="2"/>
    </row>
    <row r="171" spans="2:9" ht="32.25" customHeight="1" thickBot="1" x14ac:dyDescent="0.3">
      <c r="B171" s="173" t="s">
        <v>474</v>
      </c>
      <c r="C171" s="174"/>
      <c r="D171" s="174"/>
      <c r="E171" s="174"/>
      <c r="F171" s="174"/>
      <c r="G171" s="174"/>
      <c r="H171" s="174"/>
      <c r="I171" s="175"/>
    </row>
    <row r="172" spans="2:9" ht="60" x14ac:dyDescent="0.25">
      <c r="B172" s="7" t="s">
        <v>13</v>
      </c>
      <c r="C172" s="8" t="s">
        <v>17</v>
      </c>
      <c r="D172" s="8" t="s">
        <v>14</v>
      </c>
      <c r="E172" s="8" t="s">
        <v>15</v>
      </c>
      <c r="F172" s="8" t="s">
        <v>16</v>
      </c>
      <c r="G172" s="8" t="s">
        <v>1</v>
      </c>
      <c r="H172" s="8" t="s">
        <v>20</v>
      </c>
      <c r="I172" s="9" t="s">
        <v>0</v>
      </c>
    </row>
    <row r="173" spans="2:9" ht="32.25" customHeight="1" x14ac:dyDescent="0.25">
      <c r="B173" s="72"/>
      <c r="C173" s="96" t="s">
        <v>379</v>
      </c>
      <c r="D173" s="107"/>
      <c r="E173" s="102">
        <v>13500</v>
      </c>
      <c r="F173" s="103"/>
      <c r="G173" s="104"/>
      <c r="H173" s="105" t="e">
        <f t="shared" ref="H173:H210" si="11">G173/D173</f>
        <v>#DIV/0!</v>
      </c>
      <c r="I173" s="106">
        <f t="shared" ref="I173:I210" si="12">F173*G173</f>
        <v>0</v>
      </c>
    </row>
    <row r="174" spans="2:9" ht="32.25" customHeight="1" x14ac:dyDescent="0.25">
      <c r="B174" s="72"/>
      <c r="C174" s="96" t="s">
        <v>381</v>
      </c>
      <c r="D174" s="107"/>
      <c r="E174" s="102">
        <v>12500</v>
      </c>
      <c r="F174" s="103"/>
      <c r="G174" s="104"/>
      <c r="H174" s="105" t="e">
        <f t="shared" si="11"/>
        <v>#DIV/0!</v>
      </c>
      <c r="I174" s="106">
        <f t="shared" si="12"/>
        <v>0</v>
      </c>
    </row>
    <row r="175" spans="2:9" ht="32.25" customHeight="1" x14ac:dyDescent="0.25">
      <c r="B175" s="72"/>
      <c r="C175" s="96" t="s">
        <v>384</v>
      </c>
      <c r="D175" s="107"/>
      <c r="E175" s="102">
        <v>8000</v>
      </c>
      <c r="F175" s="103"/>
      <c r="G175" s="104"/>
      <c r="H175" s="105" t="e">
        <f t="shared" si="11"/>
        <v>#DIV/0!</v>
      </c>
      <c r="I175" s="106">
        <f t="shared" si="12"/>
        <v>0</v>
      </c>
    </row>
    <row r="176" spans="2:9" ht="32.25" customHeight="1" x14ac:dyDescent="0.25">
      <c r="B176" s="72"/>
      <c r="C176" s="96" t="s">
        <v>388</v>
      </c>
      <c r="D176" s="107"/>
      <c r="E176" s="102">
        <v>31000</v>
      </c>
      <c r="F176" s="103"/>
      <c r="G176" s="104"/>
      <c r="H176" s="105" t="e">
        <f t="shared" si="11"/>
        <v>#DIV/0!</v>
      </c>
      <c r="I176" s="106">
        <f t="shared" si="12"/>
        <v>0</v>
      </c>
    </row>
    <row r="177" spans="2:9" ht="32.25" customHeight="1" x14ac:dyDescent="0.25">
      <c r="B177" s="72"/>
      <c r="C177" s="96" t="s">
        <v>391</v>
      </c>
      <c r="D177" s="107"/>
      <c r="E177" s="102">
        <v>1500</v>
      </c>
      <c r="F177" s="103"/>
      <c r="G177" s="104"/>
      <c r="H177" s="105" t="e">
        <f t="shared" si="11"/>
        <v>#DIV/0!</v>
      </c>
      <c r="I177" s="106">
        <f t="shared" si="12"/>
        <v>0</v>
      </c>
    </row>
    <row r="178" spans="2:9" ht="32.25" customHeight="1" x14ac:dyDescent="0.25">
      <c r="B178" s="72"/>
      <c r="C178" s="96" t="s">
        <v>392</v>
      </c>
      <c r="D178" s="107"/>
      <c r="E178" s="102">
        <v>18000</v>
      </c>
      <c r="F178" s="103"/>
      <c r="G178" s="104"/>
      <c r="H178" s="105" t="e">
        <f t="shared" si="11"/>
        <v>#DIV/0!</v>
      </c>
      <c r="I178" s="106">
        <f t="shared" si="12"/>
        <v>0</v>
      </c>
    </row>
    <row r="179" spans="2:9" ht="32.25" customHeight="1" x14ac:dyDescent="0.25">
      <c r="B179" s="72"/>
      <c r="C179" s="96" t="s">
        <v>393</v>
      </c>
      <c r="D179" s="107"/>
      <c r="E179" s="102">
        <v>25000</v>
      </c>
      <c r="F179" s="103"/>
      <c r="G179" s="104"/>
      <c r="H179" s="105" t="e">
        <f t="shared" si="11"/>
        <v>#DIV/0!</v>
      </c>
      <c r="I179" s="106">
        <f t="shared" si="12"/>
        <v>0</v>
      </c>
    </row>
    <row r="180" spans="2:9" ht="32.25" customHeight="1" x14ac:dyDescent="0.25">
      <c r="B180" s="72"/>
      <c r="C180" s="96" t="s">
        <v>398</v>
      </c>
      <c r="D180" s="107"/>
      <c r="E180" s="102">
        <v>26000</v>
      </c>
      <c r="F180" s="103"/>
      <c r="G180" s="104"/>
      <c r="H180" s="105" t="e">
        <f t="shared" si="11"/>
        <v>#DIV/0!</v>
      </c>
      <c r="I180" s="106">
        <f t="shared" si="12"/>
        <v>0</v>
      </c>
    </row>
    <row r="181" spans="2:9" ht="32.25" customHeight="1" x14ac:dyDescent="0.25">
      <c r="B181" s="72"/>
      <c r="C181" s="96" t="s">
        <v>400</v>
      </c>
      <c r="D181" s="107"/>
      <c r="E181" s="102">
        <v>5500</v>
      </c>
      <c r="F181" s="103"/>
      <c r="G181" s="104"/>
      <c r="H181" s="105" t="e">
        <f t="shared" si="11"/>
        <v>#DIV/0!</v>
      </c>
      <c r="I181" s="106">
        <f t="shared" si="12"/>
        <v>0</v>
      </c>
    </row>
    <row r="182" spans="2:9" ht="32.25" customHeight="1" x14ac:dyDescent="0.25">
      <c r="B182" s="72"/>
      <c r="C182" s="96" t="s">
        <v>401</v>
      </c>
      <c r="D182" s="107"/>
      <c r="E182" s="102">
        <v>14000</v>
      </c>
      <c r="F182" s="103"/>
      <c r="G182" s="104"/>
      <c r="H182" s="105" t="e">
        <f t="shared" si="11"/>
        <v>#DIV/0!</v>
      </c>
      <c r="I182" s="106">
        <f t="shared" si="12"/>
        <v>0</v>
      </c>
    </row>
    <row r="183" spans="2:9" ht="32.25" customHeight="1" x14ac:dyDescent="0.25">
      <c r="B183" s="72"/>
      <c r="C183" s="96" t="s">
        <v>402</v>
      </c>
      <c r="D183" s="107"/>
      <c r="E183" s="102">
        <v>12000</v>
      </c>
      <c r="F183" s="103"/>
      <c r="G183" s="104"/>
      <c r="H183" s="105" t="e">
        <f t="shared" si="11"/>
        <v>#DIV/0!</v>
      </c>
      <c r="I183" s="106">
        <f t="shared" si="12"/>
        <v>0</v>
      </c>
    </row>
    <row r="184" spans="2:9" ht="32.25" customHeight="1" x14ac:dyDescent="0.25">
      <c r="B184" s="72"/>
      <c r="C184" s="96" t="s">
        <v>403</v>
      </c>
      <c r="D184" s="107"/>
      <c r="E184" s="102">
        <v>13000</v>
      </c>
      <c r="F184" s="103"/>
      <c r="G184" s="104"/>
      <c r="H184" s="105" t="e">
        <f t="shared" si="11"/>
        <v>#DIV/0!</v>
      </c>
      <c r="I184" s="106">
        <f t="shared" si="12"/>
        <v>0</v>
      </c>
    </row>
    <row r="185" spans="2:9" ht="32.25" customHeight="1" x14ac:dyDescent="0.25">
      <c r="B185" s="72"/>
      <c r="C185" s="96" t="s">
        <v>404</v>
      </c>
      <c r="D185" s="107"/>
      <c r="E185" s="102">
        <v>17500</v>
      </c>
      <c r="F185" s="103"/>
      <c r="G185" s="104"/>
      <c r="H185" s="105" t="e">
        <f t="shared" si="11"/>
        <v>#DIV/0!</v>
      </c>
      <c r="I185" s="106">
        <f t="shared" si="12"/>
        <v>0</v>
      </c>
    </row>
    <row r="186" spans="2:9" ht="32.25" customHeight="1" x14ac:dyDescent="0.25">
      <c r="B186" s="72"/>
      <c r="C186" s="96" t="s">
        <v>405</v>
      </c>
      <c r="D186" s="107"/>
      <c r="E186" s="102">
        <v>7000</v>
      </c>
      <c r="F186" s="103"/>
      <c r="G186" s="104"/>
      <c r="H186" s="105" t="e">
        <f t="shared" si="11"/>
        <v>#DIV/0!</v>
      </c>
      <c r="I186" s="106">
        <f t="shared" si="12"/>
        <v>0</v>
      </c>
    </row>
    <row r="187" spans="2:9" ht="32.25" customHeight="1" x14ac:dyDescent="0.25">
      <c r="B187" s="72"/>
      <c r="C187" s="96" t="s">
        <v>409</v>
      </c>
      <c r="D187" s="107"/>
      <c r="E187" s="102">
        <v>10500</v>
      </c>
      <c r="F187" s="103"/>
      <c r="G187" s="104"/>
      <c r="H187" s="105" t="e">
        <f t="shared" si="11"/>
        <v>#DIV/0!</v>
      </c>
      <c r="I187" s="106">
        <f t="shared" si="12"/>
        <v>0</v>
      </c>
    </row>
    <row r="188" spans="2:9" ht="32.25" customHeight="1" x14ac:dyDescent="0.25">
      <c r="B188" s="72"/>
      <c r="C188" s="96" t="s">
        <v>410</v>
      </c>
      <c r="D188" s="107"/>
      <c r="E188" s="102">
        <v>37000</v>
      </c>
      <c r="F188" s="103"/>
      <c r="G188" s="104"/>
      <c r="H188" s="105" t="e">
        <f t="shared" si="11"/>
        <v>#DIV/0!</v>
      </c>
      <c r="I188" s="106">
        <f t="shared" si="12"/>
        <v>0</v>
      </c>
    </row>
    <row r="189" spans="2:9" ht="32.25" customHeight="1" x14ac:dyDescent="0.25">
      <c r="B189" s="72"/>
      <c r="C189" s="96" t="s">
        <v>412</v>
      </c>
      <c r="D189" s="107"/>
      <c r="E189" s="102">
        <v>900</v>
      </c>
      <c r="F189" s="103"/>
      <c r="G189" s="104"/>
      <c r="H189" s="105" t="e">
        <f t="shared" si="11"/>
        <v>#DIV/0!</v>
      </c>
      <c r="I189" s="106">
        <f t="shared" si="12"/>
        <v>0</v>
      </c>
    </row>
    <row r="190" spans="2:9" ht="32.25" customHeight="1" x14ac:dyDescent="0.25">
      <c r="B190" s="72"/>
      <c r="C190" s="96" t="s">
        <v>414</v>
      </c>
      <c r="D190" s="107"/>
      <c r="E190" s="102">
        <v>1000</v>
      </c>
      <c r="F190" s="103"/>
      <c r="G190" s="104"/>
      <c r="H190" s="105" t="e">
        <f t="shared" si="11"/>
        <v>#DIV/0!</v>
      </c>
      <c r="I190" s="106">
        <f t="shared" si="12"/>
        <v>0</v>
      </c>
    </row>
    <row r="191" spans="2:9" ht="32.25" customHeight="1" x14ac:dyDescent="0.25">
      <c r="B191" s="72"/>
      <c r="C191" s="96" t="s">
        <v>415</v>
      </c>
      <c r="D191" s="107"/>
      <c r="E191" s="102">
        <v>1500</v>
      </c>
      <c r="F191" s="103"/>
      <c r="G191" s="104"/>
      <c r="H191" s="105" t="e">
        <f t="shared" si="11"/>
        <v>#DIV/0!</v>
      </c>
      <c r="I191" s="106">
        <f t="shared" si="12"/>
        <v>0</v>
      </c>
    </row>
    <row r="192" spans="2:9" ht="32.25" customHeight="1" x14ac:dyDescent="0.25">
      <c r="B192" s="72"/>
      <c r="C192" s="96" t="s">
        <v>416</v>
      </c>
      <c r="D192" s="107"/>
      <c r="E192" s="102">
        <v>7500</v>
      </c>
      <c r="F192" s="103"/>
      <c r="G192" s="104"/>
      <c r="H192" s="105" t="e">
        <f t="shared" si="11"/>
        <v>#DIV/0!</v>
      </c>
      <c r="I192" s="106">
        <f t="shared" si="12"/>
        <v>0</v>
      </c>
    </row>
    <row r="193" spans="2:9" ht="32.25" customHeight="1" x14ac:dyDescent="0.25">
      <c r="B193" s="72"/>
      <c r="C193" s="96" t="s">
        <v>417</v>
      </c>
      <c r="D193" s="107"/>
      <c r="E193" s="102">
        <v>11500</v>
      </c>
      <c r="F193" s="103"/>
      <c r="G193" s="104"/>
      <c r="H193" s="105" t="e">
        <f t="shared" si="11"/>
        <v>#DIV/0!</v>
      </c>
      <c r="I193" s="106">
        <f t="shared" si="12"/>
        <v>0</v>
      </c>
    </row>
    <row r="194" spans="2:9" ht="32.25" customHeight="1" x14ac:dyDescent="0.25">
      <c r="B194" s="72"/>
      <c r="C194" s="96" t="s">
        <v>418</v>
      </c>
      <c r="D194" s="107"/>
      <c r="E194" s="102">
        <v>2500</v>
      </c>
      <c r="F194" s="103"/>
      <c r="G194" s="104"/>
      <c r="H194" s="105" t="e">
        <f t="shared" si="11"/>
        <v>#DIV/0!</v>
      </c>
      <c r="I194" s="106">
        <f t="shared" si="12"/>
        <v>0</v>
      </c>
    </row>
    <row r="195" spans="2:9" ht="32.25" customHeight="1" x14ac:dyDescent="0.25">
      <c r="B195" s="72"/>
      <c r="C195" s="96" t="s">
        <v>420</v>
      </c>
      <c r="D195" s="107"/>
      <c r="E195" s="102">
        <v>5000</v>
      </c>
      <c r="F195" s="103"/>
      <c r="G195" s="104"/>
      <c r="H195" s="105" t="e">
        <f t="shared" si="11"/>
        <v>#DIV/0!</v>
      </c>
      <c r="I195" s="106">
        <f t="shared" si="12"/>
        <v>0</v>
      </c>
    </row>
    <row r="196" spans="2:9" ht="32.25" customHeight="1" x14ac:dyDescent="0.25">
      <c r="B196" s="72"/>
      <c r="C196" s="96" t="s">
        <v>421</v>
      </c>
      <c r="D196" s="107"/>
      <c r="E196" s="102">
        <v>6500</v>
      </c>
      <c r="F196" s="103"/>
      <c r="G196" s="104"/>
      <c r="H196" s="105" t="e">
        <f t="shared" si="11"/>
        <v>#DIV/0!</v>
      </c>
      <c r="I196" s="106">
        <f t="shared" si="12"/>
        <v>0</v>
      </c>
    </row>
    <row r="197" spans="2:9" ht="32.25" customHeight="1" x14ac:dyDescent="0.25">
      <c r="B197" s="72"/>
      <c r="C197" s="96" t="s">
        <v>422</v>
      </c>
      <c r="D197" s="107"/>
      <c r="E197" s="102">
        <v>18500</v>
      </c>
      <c r="F197" s="103"/>
      <c r="G197" s="104"/>
      <c r="H197" s="105" t="e">
        <f t="shared" si="11"/>
        <v>#DIV/0!</v>
      </c>
      <c r="I197" s="106">
        <f t="shared" si="12"/>
        <v>0</v>
      </c>
    </row>
    <row r="198" spans="2:9" ht="32.25" customHeight="1" x14ac:dyDescent="0.25">
      <c r="B198" s="72"/>
      <c r="C198" s="96" t="s">
        <v>423</v>
      </c>
      <c r="D198" s="107"/>
      <c r="E198" s="102">
        <v>36000</v>
      </c>
      <c r="F198" s="103"/>
      <c r="G198" s="104"/>
      <c r="H198" s="105" t="e">
        <f t="shared" si="11"/>
        <v>#DIV/0!</v>
      </c>
      <c r="I198" s="106">
        <f t="shared" si="12"/>
        <v>0</v>
      </c>
    </row>
    <row r="199" spans="2:9" ht="32.25" customHeight="1" x14ac:dyDescent="0.25">
      <c r="B199" s="72"/>
      <c r="C199" s="96" t="s">
        <v>424</v>
      </c>
      <c r="D199" s="107"/>
      <c r="E199" s="102">
        <v>6500</v>
      </c>
      <c r="F199" s="103"/>
      <c r="G199" s="104"/>
      <c r="H199" s="105" t="e">
        <f t="shared" si="11"/>
        <v>#DIV/0!</v>
      </c>
      <c r="I199" s="106">
        <f t="shared" si="12"/>
        <v>0</v>
      </c>
    </row>
    <row r="200" spans="2:9" ht="32.25" customHeight="1" x14ac:dyDescent="0.25">
      <c r="B200" s="72"/>
      <c r="C200" s="96" t="s">
        <v>425</v>
      </c>
      <c r="D200" s="107"/>
      <c r="E200" s="102">
        <v>6000</v>
      </c>
      <c r="F200" s="103"/>
      <c r="G200" s="104"/>
      <c r="H200" s="105" t="e">
        <f t="shared" si="11"/>
        <v>#DIV/0!</v>
      </c>
      <c r="I200" s="106">
        <f t="shared" si="12"/>
        <v>0</v>
      </c>
    </row>
    <row r="201" spans="2:9" ht="32.25" customHeight="1" x14ac:dyDescent="0.25">
      <c r="B201" s="72"/>
      <c r="C201" s="96" t="s">
        <v>426</v>
      </c>
      <c r="D201" s="107"/>
      <c r="E201" s="102">
        <v>1500</v>
      </c>
      <c r="F201" s="103"/>
      <c r="G201" s="104"/>
      <c r="H201" s="105" t="e">
        <f t="shared" si="11"/>
        <v>#DIV/0!</v>
      </c>
      <c r="I201" s="106">
        <f t="shared" si="12"/>
        <v>0</v>
      </c>
    </row>
    <row r="202" spans="2:9" ht="32.25" customHeight="1" x14ac:dyDescent="0.25">
      <c r="B202" s="72"/>
      <c r="C202" s="96" t="s">
        <v>428</v>
      </c>
      <c r="D202" s="107"/>
      <c r="E202" s="102">
        <v>4000</v>
      </c>
      <c r="F202" s="103"/>
      <c r="G202" s="104"/>
      <c r="H202" s="105" t="e">
        <f t="shared" si="11"/>
        <v>#DIV/0!</v>
      </c>
      <c r="I202" s="106">
        <f t="shared" si="12"/>
        <v>0</v>
      </c>
    </row>
    <row r="203" spans="2:9" ht="32.25" customHeight="1" x14ac:dyDescent="0.25">
      <c r="B203" s="72"/>
      <c r="C203" s="96" t="s">
        <v>429</v>
      </c>
      <c r="D203" s="107"/>
      <c r="E203" s="102">
        <v>4000</v>
      </c>
      <c r="F203" s="103"/>
      <c r="G203" s="104"/>
      <c r="H203" s="105" t="e">
        <f t="shared" si="11"/>
        <v>#DIV/0!</v>
      </c>
      <c r="I203" s="106">
        <f t="shared" si="12"/>
        <v>0</v>
      </c>
    </row>
    <row r="204" spans="2:9" ht="32.25" customHeight="1" x14ac:dyDescent="0.25">
      <c r="B204" s="72"/>
      <c r="C204" s="96" t="s">
        <v>430</v>
      </c>
      <c r="D204" s="107"/>
      <c r="E204" s="102">
        <v>4000</v>
      </c>
      <c r="F204" s="103"/>
      <c r="G204" s="104"/>
      <c r="H204" s="105" t="e">
        <f t="shared" si="11"/>
        <v>#DIV/0!</v>
      </c>
      <c r="I204" s="106">
        <f t="shared" si="12"/>
        <v>0</v>
      </c>
    </row>
    <row r="205" spans="2:9" ht="32.25" customHeight="1" x14ac:dyDescent="0.25">
      <c r="B205" s="72"/>
      <c r="C205" s="96" t="s">
        <v>432</v>
      </c>
      <c r="D205" s="107"/>
      <c r="E205" s="102">
        <v>5500</v>
      </c>
      <c r="F205" s="103"/>
      <c r="G205" s="104"/>
      <c r="H205" s="105" t="e">
        <f t="shared" si="11"/>
        <v>#DIV/0!</v>
      </c>
      <c r="I205" s="106">
        <f t="shared" si="12"/>
        <v>0</v>
      </c>
    </row>
    <row r="206" spans="2:9" ht="32.25" customHeight="1" x14ac:dyDescent="0.25">
      <c r="B206" s="72"/>
      <c r="C206" s="96" t="s">
        <v>434</v>
      </c>
      <c r="D206" s="107"/>
      <c r="E206" s="102">
        <v>4500</v>
      </c>
      <c r="F206" s="103"/>
      <c r="G206" s="104"/>
      <c r="H206" s="105" t="e">
        <f t="shared" si="11"/>
        <v>#DIV/0!</v>
      </c>
      <c r="I206" s="106">
        <f t="shared" si="12"/>
        <v>0</v>
      </c>
    </row>
    <row r="207" spans="2:9" ht="32.25" customHeight="1" x14ac:dyDescent="0.25">
      <c r="B207" s="72"/>
      <c r="C207" s="96" t="s">
        <v>435</v>
      </c>
      <c r="D207" s="107"/>
      <c r="E207" s="102">
        <v>6000</v>
      </c>
      <c r="F207" s="103"/>
      <c r="G207" s="104"/>
      <c r="H207" s="105" t="e">
        <f t="shared" si="11"/>
        <v>#DIV/0!</v>
      </c>
      <c r="I207" s="106">
        <f t="shared" si="12"/>
        <v>0</v>
      </c>
    </row>
    <row r="208" spans="2:9" ht="32.25" customHeight="1" x14ac:dyDescent="0.25">
      <c r="B208" s="72"/>
      <c r="C208" s="96" t="s">
        <v>436</v>
      </c>
      <c r="D208" s="107"/>
      <c r="E208" s="102">
        <v>6500</v>
      </c>
      <c r="F208" s="103"/>
      <c r="G208" s="104"/>
      <c r="H208" s="105" t="e">
        <f t="shared" si="11"/>
        <v>#DIV/0!</v>
      </c>
      <c r="I208" s="106">
        <f t="shared" si="12"/>
        <v>0</v>
      </c>
    </row>
    <row r="209" spans="2:9" ht="32.25" customHeight="1" x14ac:dyDescent="0.25">
      <c r="B209" s="72"/>
      <c r="C209" s="96" t="s">
        <v>437</v>
      </c>
      <c r="D209" s="107"/>
      <c r="E209" s="102">
        <v>3500</v>
      </c>
      <c r="F209" s="103"/>
      <c r="G209" s="104"/>
      <c r="H209" s="105" t="e">
        <f t="shared" si="11"/>
        <v>#DIV/0!</v>
      </c>
      <c r="I209" s="106">
        <f t="shared" si="12"/>
        <v>0</v>
      </c>
    </row>
    <row r="210" spans="2:9" ht="32.25" customHeight="1" x14ac:dyDescent="0.25">
      <c r="B210" s="72"/>
      <c r="C210" s="96" t="s">
        <v>442</v>
      </c>
      <c r="D210" s="107"/>
      <c r="E210" s="102">
        <v>29000</v>
      </c>
      <c r="F210" s="103"/>
      <c r="G210" s="104"/>
      <c r="H210" s="105" t="e">
        <f t="shared" si="11"/>
        <v>#DIV/0!</v>
      </c>
      <c r="I210" s="106">
        <f t="shared" si="12"/>
        <v>0</v>
      </c>
    </row>
    <row r="211" spans="2:9" ht="32.25" customHeight="1" x14ac:dyDescent="0.25">
      <c r="B211" s="72"/>
      <c r="C211" s="96" t="s">
        <v>443</v>
      </c>
      <c r="D211" s="107"/>
      <c r="E211" s="102">
        <v>1000</v>
      </c>
      <c r="F211" s="103"/>
      <c r="G211" s="104"/>
      <c r="H211" s="105" t="e">
        <f t="shared" ref="H211:H228" si="13">G211/D211</f>
        <v>#DIV/0!</v>
      </c>
      <c r="I211" s="106">
        <f t="shared" ref="I211:I228" si="14">F211*G211</f>
        <v>0</v>
      </c>
    </row>
    <row r="212" spans="2:9" ht="32.25" customHeight="1" x14ac:dyDescent="0.25">
      <c r="B212" s="72"/>
      <c r="C212" s="96" t="s">
        <v>444</v>
      </c>
      <c r="D212" s="107"/>
      <c r="E212" s="102">
        <v>2500</v>
      </c>
      <c r="F212" s="103"/>
      <c r="G212" s="104"/>
      <c r="H212" s="105" t="e">
        <f t="shared" si="13"/>
        <v>#DIV/0!</v>
      </c>
      <c r="I212" s="106">
        <f t="shared" si="14"/>
        <v>0</v>
      </c>
    </row>
    <row r="213" spans="2:9" ht="32.25" customHeight="1" x14ac:dyDescent="0.25">
      <c r="B213" s="72"/>
      <c r="C213" s="96" t="s">
        <v>445</v>
      </c>
      <c r="D213" s="107"/>
      <c r="E213" s="102">
        <v>2000</v>
      </c>
      <c r="F213" s="103"/>
      <c r="G213" s="104"/>
      <c r="H213" s="105" t="e">
        <f t="shared" si="13"/>
        <v>#DIV/0!</v>
      </c>
      <c r="I213" s="106">
        <f t="shared" si="14"/>
        <v>0</v>
      </c>
    </row>
    <row r="214" spans="2:9" ht="32.25" customHeight="1" x14ac:dyDescent="0.25">
      <c r="B214" s="72"/>
      <c r="C214" s="96" t="s">
        <v>448</v>
      </c>
      <c r="D214" s="107"/>
      <c r="E214" s="102">
        <v>13000</v>
      </c>
      <c r="F214" s="103"/>
      <c r="G214" s="104"/>
      <c r="H214" s="105" t="e">
        <f t="shared" si="13"/>
        <v>#DIV/0!</v>
      </c>
      <c r="I214" s="106">
        <f t="shared" si="14"/>
        <v>0</v>
      </c>
    </row>
    <row r="215" spans="2:9" ht="32.25" customHeight="1" x14ac:dyDescent="0.25">
      <c r="B215" s="72"/>
      <c r="C215" s="96" t="s">
        <v>449</v>
      </c>
      <c r="D215" s="107"/>
      <c r="E215" s="102">
        <v>16000</v>
      </c>
      <c r="F215" s="103"/>
      <c r="G215" s="104"/>
      <c r="H215" s="105" t="e">
        <f t="shared" si="13"/>
        <v>#DIV/0!</v>
      </c>
      <c r="I215" s="106">
        <f t="shared" si="14"/>
        <v>0</v>
      </c>
    </row>
    <row r="216" spans="2:9" ht="32.25" customHeight="1" x14ac:dyDescent="0.25">
      <c r="B216" s="72"/>
      <c r="C216" s="96" t="s">
        <v>450</v>
      </c>
      <c r="D216" s="107"/>
      <c r="E216" s="102">
        <v>2000</v>
      </c>
      <c r="F216" s="103"/>
      <c r="G216" s="104"/>
      <c r="H216" s="105" t="e">
        <f t="shared" si="13"/>
        <v>#DIV/0!</v>
      </c>
      <c r="I216" s="106">
        <f t="shared" si="14"/>
        <v>0</v>
      </c>
    </row>
    <row r="217" spans="2:9" ht="32.25" customHeight="1" x14ac:dyDescent="0.25">
      <c r="B217" s="72"/>
      <c r="C217" s="96" t="s">
        <v>451</v>
      </c>
      <c r="D217" s="107"/>
      <c r="E217" s="102">
        <v>5000</v>
      </c>
      <c r="F217" s="103"/>
      <c r="G217" s="104"/>
      <c r="H217" s="105" t="e">
        <f t="shared" si="13"/>
        <v>#DIV/0!</v>
      </c>
      <c r="I217" s="106">
        <f t="shared" si="14"/>
        <v>0</v>
      </c>
    </row>
    <row r="218" spans="2:9" ht="32.25" customHeight="1" x14ac:dyDescent="0.25">
      <c r="B218" s="72"/>
      <c r="C218" s="96" t="s">
        <v>452</v>
      </c>
      <c r="D218" s="107"/>
      <c r="E218" s="102">
        <v>2500</v>
      </c>
      <c r="F218" s="103"/>
      <c r="G218" s="104"/>
      <c r="H218" s="105" t="e">
        <f t="shared" si="13"/>
        <v>#DIV/0!</v>
      </c>
      <c r="I218" s="106">
        <f t="shared" si="14"/>
        <v>0</v>
      </c>
    </row>
    <row r="219" spans="2:9" ht="32.25" customHeight="1" x14ac:dyDescent="0.25">
      <c r="B219" s="72"/>
      <c r="C219" s="96" t="s">
        <v>455</v>
      </c>
      <c r="D219" s="107"/>
      <c r="E219" s="102">
        <v>11000</v>
      </c>
      <c r="F219" s="103"/>
      <c r="G219" s="104"/>
      <c r="H219" s="105" t="e">
        <f t="shared" si="13"/>
        <v>#DIV/0!</v>
      </c>
      <c r="I219" s="106">
        <f t="shared" si="14"/>
        <v>0</v>
      </c>
    </row>
    <row r="220" spans="2:9" ht="32.25" customHeight="1" x14ac:dyDescent="0.25">
      <c r="B220" s="72"/>
      <c r="C220" s="96" t="s">
        <v>456</v>
      </c>
      <c r="D220" s="107"/>
      <c r="E220" s="102">
        <v>28000</v>
      </c>
      <c r="F220" s="103"/>
      <c r="G220" s="104"/>
      <c r="H220" s="105" t="e">
        <f t="shared" si="13"/>
        <v>#DIV/0!</v>
      </c>
      <c r="I220" s="106">
        <f t="shared" si="14"/>
        <v>0</v>
      </c>
    </row>
    <row r="221" spans="2:9" ht="32.25" customHeight="1" x14ac:dyDescent="0.25">
      <c r="B221" s="72"/>
      <c r="C221" s="96" t="s">
        <v>459</v>
      </c>
      <c r="D221" s="107"/>
      <c r="E221" s="102">
        <v>2000</v>
      </c>
      <c r="F221" s="103"/>
      <c r="G221" s="104"/>
      <c r="H221" s="105" t="e">
        <f t="shared" si="13"/>
        <v>#DIV/0!</v>
      </c>
      <c r="I221" s="106">
        <f t="shared" si="14"/>
        <v>0</v>
      </c>
    </row>
    <row r="222" spans="2:9" ht="32.25" customHeight="1" x14ac:dyDescent="0.25">
      <c r="B222" s="72"/>
      <c r="C222" s="96" t="s">
        <v>460</v>
      </c>
      <c r="D222" s="107"/>
      <c r="E222" s="102">
        <v>4500</v>
      </c>
      <c r="F222" s="103"/>
      <c r="G222" s="104"/>
      <c r="H222" s="105" t="e">
        <f t="shared" si="13"/>
        <v>#DIV/0!</v>
      </c>
      <c r="I222" s="106">
        <f t="shared" si="14"/>
        <v>0</v>
      </c>
    </row>
    <row r="223" spans="2:9" ht="32.25" customHeight="1" x14ac:dyDescent="0.25">
      <c r="B223" s="72"/>
      <c r="C223" s="96" t="s">
        <v>461</v>
      </c>
      <c r="D223" s="107"/>
      <c r="E223" s="102">
        <v>30500</v>
      </c>
      <c r="F223" s="103"/>
      <c r="G223" s="104"/>
      <c r="H223" s="105" t="e">
        <f t="shared" si="13"/>
        <v>#DIV/0!</v>
      </c>
      <c r="I223" s="106">
        <f t="shared" si="14"/>
        <v>0</v>
      </c>
    </row>
    <row r="224" spans="2:9" ht="32.25" customHeight="1" x14ac:dyDescent="0.25">
      <c r="B224" s="72"/>
      <c r="C224" s="96" t="s">
        <v>462</v>
      </c>
      <c r="D224" s="107"/>
      <c r="E224" s="102">
        <v>30500</v>
      </c>
      <c r="F224" s="103"/>
      <c r="G224" s="104"/>
      <c r="H224" s="105" t="e">
        <f t="shared" si="13"/>
        <v>#DIV/0!</v>
      </c>
      <c r="I224" s="106">
        <f t="shared" si="14"/>
        <v>0</v>
      </c>
    </row>
    <row r="225" spans="2:9" ht="32.25" customHeight="1" x14ac:dyDescent="0.25">
      <c r="B225" s="72"/>
      <c r="C225" s="96" t="s">
        <v>463</v>
      </c>
      <c r="D225" s="107"/>
      <c r="E225" s="102">
        <v>2000</v>
      </c>
      <c r="F225" s="103"/>
      <c r="G225" s="104"/>
      <c r="H225" s="105" t="e">
        <f t="shared" si="13"/>
        <v>#DIV/0!</v>
      </c>
      <c r="I225" s="106">
        <f t="shared" si="14"/>
        <v>0</v>
      </c>
    </row>
    <row r="226" spans="2:9" ht="32.25" customHeight="1" x14ac:dyDescent="0.25">
      <c r="B226" s="72"/>
      <c r="C226" s="96" t="s">
        <v>464</v>
      </c>
      <c r="D226" s="107"/>
      <c r="E226" s="102">
        <v>14000</v>
      </c>
      <c r="F226" s="103"/>
      <c r="G226" s="104"/>
      <c r="H226" s="105" t="e">
        <f t="shared" si="13"/>
        <v>#DIV/0!</v>
      </c>
      <c r="I226" s="106">
        <f t="shared" si="14"/>
        <v>0</v>
      </c>
    </row>
    <row r="227" spans="2:9" ht="32.25" customHeight="1" x14ac:dyDescent="0.25">
      <c r="B227" s="72"/>
      <c r="C227" s="96" t="s">
        <v>465</v>
      </c>
      <c r="D227" s="107"/>
      <c r="E227" s="102">
        <v>3000</v>
      </c>
      <c r="F227" s="103"/>
      <c r="G227" s="104"/>
      <c r="H227" s="105" t="e">
        <f t="shared" si="13"/>
        <v>#DIV/0!</v>
      </c>
      <c r="I227" s="106">
        <f t="shared" si="14"/>
        <v>0</v>
      </c>
    </row>
    <row r="228" spans="2:9" ht="32.25" customHeight="1" thickBot="1" x14ac:dyDescent="0.3">
      <c r="B228" s="72"/>
      <c r="C228" s="96" t="s">
        <v>466</v>
      </c>
      <c r="D228" s="107"/>
      <c r="E228" s="102">
        <v>9000</v>
      </c>
      <c r="F228" s="103"/>
      <c r="G228" s="104"/>
      <c r="H228" s="105" t="e">
        <f t="shared" si="13"/>
        <v>#DIV/0!</v>
      </c>
      <c r="I228" s="106">
        <f t="shared" si="14"/>
        <v>0</v>
      </c>
    </row>
    <row r="229" spans="2:9" ht="32.25" customHeight="1" thickBot="1" x14ac:dyDescent="0.3">
      <c r="B229" s="2"/>
      <c r="D229" s="2"/>
      <c r="E229" s="2"/>
      <c r="F229" s="2"/>
      <c r="G229" s="151" t="s">
        <v>19</v>
      </c>
      <c r="H229" s="152"/>
      <c r="I229" s="65">
        <f>SUM(I173:I228)</f>
        <v>0</v>
      </c>
    </row>
    <row r="230" spans="2:9" ht="32.25" customHeight="1" x14ac:dyDescent="0.25">
      <c r="B230" s="2"/>
      <c r="D230" s="2"/>
      <c r="E230" s="2"/>
      <c r="F230" s="2"/>
      <c r="G230" s="2"/>
      <c r="H230" s="2"/>
      <c r="I230" s="2"/>
    </row>
    <row r="231" spans="2:9" ht="32.25" customHeight="1" thickBot="1" x14ac:dyDescent="0.3">
      <c r="B231" s="2"/>
      <c r="D231" s="2"/>
      <c r="E231" s="2"/>
      <c r="F231" s="2"/>
      <c r="G231" s="2"/>
      <c r="H231" s="2"/>
      <c r="I231" s="2"/>
    </row>
    <row r="232" spans="2:9" ht="32.25" customHeight="1" thickBot="1" x14ac:dyDescent="0.3">
      <c r="B232" s="148" t="s">
        <v>7</v>
      </c>
      <c r="C232" s="149"/>
      <c r="D232" s="149"/>
      <c r="E232" s="149"/>
      <c r="F232" s="149"/>
      <c r="G232" s="149"/>
      <c r="H232" s="149"/>
      <c r="I232" s="150"/>
    </row>
    <row r="233" spans="2:9" ht="60" x14ac:dyDescent="0.25">
      <c r="B233" s="7" t="s">
        <v>13</v>
      </c>
      <c r="C233" s="8" t="s">
        <v>17</v>
      </c>
      <c r="D233" s="8" t="s">
        <v>14</v>
      </c>
      <c r="E233" s="8" t="s">
        <v>15</v>
      </c>
      <c r="F233" s="8" t="s">
        <v>16</v>
      </c>
      <c r="G233" s="8" t="s">
        <v>1</v>
      </c>
      <c r="H233" s="8" t="s">
        <v>20</v>
      </c>
      <c r="I233" s="9" t="s">
        <v>0</v>
      </c>
    </row>
    <row r="234" spans="2:9" ht="32.25" customHeight="1" x14ac:dyDescent="0.25">
      <c r="B234" s="72"/>
      <c r="C234" s="96" t="s">
        <v>379</v>
      </c>
      <c r="D234" s="107"/>
      <c r="E234" s="102">
        <v>16000</v>
      </c>
      <c r="F234" s="103"/>
      <c r="G234" s="104"/>
      <c r="H234" s="105" t="e">
        <f t="shared" ref="H234:H271" si="15">G234/D234</f>
        <v>#DIV/0!</v>
      </c>
      <c r="I234" s="106">
        <f t="shared" ref="I234:I271" si="16">F234*G234</f>
        <v>0</v>
      </c>
    </row>
    <row r="235" spans="2:9" ht="32.25" customHeight="1" x14ac:dyDescent="0.25">
      <c r="B235" s="72"/>
      <c r="C235" s="96" t="s">
        <v>381</v>
      </c>
      <c r="D235" s="107"/>
      <c r="E235" s="102">
        <v>8000</v>
      </c>
      <c r="F235" s="103"/>
      <c r="G235" s="104"/>
      <c r="H235" s="105" t="e">
        <f t="shared" si="15"/>
        <v>#DIV/0!</v>
      </c>
      <c r="I235" s="106">
        <f t="shared" si="16"/>
        <v>0</v>
      </c>
    </row>
    <row r="236" spans="2:9" ht="32.25" customHeight="1" x14ac:dyDescent="0.25">
      <c r="B236" s="72"/>
      <c r="C236" s="96" t="s">
        <v>384</v>
      </c>
      <c r="D236" s="107"/>
      <c r="E236" s="102">
        <v>16500</v>
      </c>
      <c r="F236" s="103"/>
      <c r="G236" s="104"/>
      <c r="H236" s="105" t="e">
        <f t="shared" si="15"/>
        <v>#DIV/0!</v>
      </c>
      <c r="I236" s="106">
        <f t="shared" si="16"/>
        <v>0</v>
      </c>
    </row>
    <row r="237" spans="2:9" ht="32.25" customHeight="1" x14ac:dyDescent="0.25">
      <c r="B237" s="72"/>
      <c r="C237" s="96" t="s">
        <v>388</v>
      </c>
      <c r="D237" s="107"/>
      <c r="E237" s="102">
        <v>35000</v>
      </c>
      <c r="F237" s="103"/>
      <c r="G237" s="104"/>
      <c r="H237" s="105" t="e">
        <f t="shared" si="15"/>
        <v>#DIV/0!</v>
      </c>
      <c r="I237" s="106">
        <f t="shared" si="16"/>
        <v>0</v>
      </c>
    </row>
    <row r="238" spans="2:9" ht="32.25" customHeight="1" x14ac:dyDescent="0.25">
      <c r="B238" s="72"/>
      <c r="C238" s="96" t="s">
        <v>391</v>
      </c>
      <c r="D238" s="107"/>
      <c r="E238" s="102">
        <v>1500</v>
      </c>
      <c r="F238" s="103"/>
      <c r="G238" s="104"/>
      <c r="H238" s="105" t="e">
        <f t="shared" si="15"/>
        <v>#DIV/0!</v>
      </c>
      <c r="I238" s="106">
        <f t="shared" si="16"/>
        <v>0</v>
      </c>
    </row>
    <row r="239" spans="2:9" ht="32.25" customHeight="1" x14ac:dyDescent="0.25">
      <c r="B239" s="72"/>
      <c r="C239" s="96" t="s">
        <v>392</v>
      </c>
      <c r="D239" s="107"/>
      <c r="E239" s="102">
        <v>20000</v>
      </c>
      <c r="F239" s="103"/>
      <c r="G239" s="104"/>
      <c r="H239" s="105" t="e">
        <f t="shared" si="15"/>
        <v>#DIV/0!</v>
      </c>
      <c r="I239" s="106">
        <f t="shared" si="16"/>
        <v>0</v>
      </c>
    </row>
    <row r="240" spans="2:9" ht="32.25" customHeight="1" x14ac:dyDescent="0.25">
      <c r="B240" s="72"/>
      <c r="C240" s="96" t="s">
        <v>393</v>
      </c>
      <c r="D240" s="107"/>
      <c r="E240" s="102">
        <v>28000</v>
      </c>
      <c r="F240" s="103"/>
      <c r="G240" s="104"/>
      <c r="H240" s="105" t="e">
        <f t="shared" si="15"/>
        <v>#DIV/0!</v>
      </c>
      <c r="I240" s="106">
        <f t="shared" si="16"/>
        <v>0</v>
      </c>
    </row>
    <row r="241" spans="2:9" ht="32.25" customHeight="1" x14ac:dyDescent="0.25">
      <c r="B241" s="72"/>
      <c r="C241" s="96" t="s">
        <v>398</v>
      </c>
      <c r="D241" s="107"/>
      <c r="E241" s="102">
        <v>30000</v>
      </c>
      <c r="F241" s="103"/>
      <c r="G241" s="104"/>
      <c r="H241" s="105" t="e">
        <f t="shared" si="15"/>
        <v>#DIV/0!</v>
      </c>
      <c r="I241" s="106">
        <f t="shared" si="16"/>
        <v>0</v>
      </c>
    </row>
    <row r="242" spans="2:9" ht="32.25" customHeight="1" x14ac:dyDescent="0.25">
      <c r="B242" s="72"/>
      <c r="C242" s="96" t="s">
        <v>400</v>
      </c>
      <c r="D242" s="107"/>
      <c r="E242" s="102">
        <v>11000</v>
      </c>
      <c r="F242" s="103"/>
      <c r="G242" s="104"/>
      <c r="H242" s="105" t="e">
        <f t="shared" si="15"/>
        <v>#DIV/0!</v>
      </c>
      <c r="I242" s="106">
        <f t="shared" si="16"/>
        <v>0</v>
      </c>
    </row>
    <row r="243" spans="2:9" ht="32.25" customHeight="1" x14ac:dyDescent="0.25">
      <c r="B243" s="72"/>
      <c r="C243" s="96" t="s">
        <v>401</v>
      </c>
      <c r="D243" s="107"/>
      <c r="E243" s="102">
        <v>22000</v>
      </c>
      <c r="F243" s="103"/>
      <c r="G243" s="104"/>
      <c r="H243" s="105" t="e">
        <f t="shared" si="15"/>
        <v>#DIV/0!</v>
      </c>
      <c r="I243" s="106">
        <f t="shared" si="16"/>
        <v>0</v>
      </c>
    </row>
    <row r="244" spans="2:9" ht="32.25" customHeight="1" x14ac:dyDescent="0.25">
      <c r="B244" s="72"/>
      <c r="C244" s="96" t="s">
        <v>402</v>
      </c>
      <c r="D244" s="107"/>
      <c r="E244" s="102">
        <v>14000</v>
      </c>
      <c r="F244" s="103"/>
      <c r="G244" s="104"/>
      <c r="H244" s="105" t="e">
        <f t="shared" si="15"/>
        <v>#DIV/0!</v>
      </c>
      <c r="I244" s="106">
        <f t="shared" si="16"/>
        <v>0</v>
      </c>
    </row>
    <row r="245" spans="2:9" ht="32.25" customHeight="1" x14ac:dyDescent="0.25">
      <c r="B245" s="72"/>
      <c r="C245" s="96" t="s">
        <v>403</v>
      </c>
      <c r="D245" s="107"/>
      <c r="E245" s="102">
        <v>13000</v>
      </c>
      <c r="F245" s="103"/>
      <c r="G245" s="104"/>
      <c r="H245" s="105" t="e">
        <f t="shared" si="15"/>
        <v>#DIV/0!</v>
      </c>
      <c r="I245" s="106">
        <f t="shared" si="16"/>
        <v>0</v>
      </c>
    </row>
    <row r="246" spans="2:9" ht="32.25" customHeight="1" x14ac:dyDescent="0.25">
      <c r="B246" s="72"/>
      <c r="C246" s="96" t="s">
        <v>404</v>
      </c>
      <c r="D246" s="107"/>
      <c r="E246" s="102">
        <v>20000</v>
      </c>
      <c r="F246" s="103"/>
      <c r="G246" s="104"/>
      <c r="H246" s="105" t="e">
        <f t="shared" si="15"/>
        <v>#DIV/0!</v>
      </c>
      <c r="I246" s="106">
        <f t="shared" si="16"/>
        <v>0</v>
      </c>
    </row>
    <row r="247" spans="2:9" ht="32.25" customHeight="1" x14ac:dyDescent="0.25">
      <c r="B247" s="72"/>
      <c r="C247" s="96" t="s">
        <v>405</v>
      </c>
      <c r="D247" s="107"/>
      <c r="E247" s="102">
        <v>9000</v>
      </c>
      <c r="F247" s="103"/>
      <c r="G247" s="104"/>
      <c r="H247" s="105" t="e">
        <f t="shared" si="15"/>
        <v>#DIV/0!</v>
      </c>
      <c r="I247" s="106">
        <f t="shared" si="16"/>
        <v>0</v>
      </c>
    </row>
    <row r="248" spans="2:9" ht="32.25" customHeight="1" x14ac:dyDescent="0.25">
      <c r="B248" s="72"/>
      <c r="C248" s="96" t="s">
        <v>409</v>
      </c>
      <c r="D248" s="107"/>
      <c r="E248" s="102">
        <v>17000</v>
      </c>
      <c r="F248" s="103"/>
      <c r="G248" s="104"/>
      <c r="H248" s="105" t="e">
        <f t="shared" si="15"/>
        <v>#DIV/0!</v>
      </c>
      <c r="I248" s="106">
        <f t="shared" si="16"/>
        <v>0</v>
      </c>
    </row>
    <row r="249" spans="2:9" ht="32.25" customHeight="1" x14ac:dyDescent="0.25">
      <c r="B249" s="72"/>
      <c r="C249" s="96" t="s">
        <v>410</v>
      </c>
      <c r="D249" s="107"/>
      <c r="E249" s="102">
        <v>43500</v>
      </c>
      <c r="F249" s="103"/>
      <c r="G249" s="104"/>
      <c r="H249" s="105" t="e">
        <f t="shared" si="15"/>
        <v>#DIV/0!</v>
      </c>
      <c r="I249" s="106">
        <f t="shared" si="16"/>
        <v>0</v>
      </c>
    </row>
    <row r="250" spans="2:9" ht="32.25" customHeight="1" x14ac:dyDescent="0.25">
      <c r="B250" s="72"/>
      <c r="C250" s="96" t="s">
        <v>412</v>
      </c>
      <c r="D250" s="107"/>
      <c r="E250" s="102">
        <v>900</v>
      </c>
      <c r="F250" s="103"/>
      <c r="G250" s="104"/>
      <c r="H250" s="105" t="e">
        <f t="shared" si="15"/>
        <v>#DIV/0!</v>
      </c>
      <c r="I250" s="106">
        <f t="shared" si="16"/>
        <v>0</v>
      </c>
    </row>
    <row r="251" spans="2:9" ht="32.25" customHeight="1" x14ac:dyDescent="0.25">
      <c r="B251" s="72"/>
      <c r="C251" s="96" t="s">
        <v>414</v>
      </c>
      <c r="D251" s="107"/>
      <c r="E251" s="102">
        <v>1000</v>
      </c>
      <c r="F251" s="103"/>
      <c r="G251" s="104"/>
      <c r="H251" s="105" t="e">
        <f t="shared" si="15"/>
        <v>#DIV/0!</v>
      </c>
      <c r="I251" s="106">
        <f t="shared" si="16"/>
        <v>0</v>
      </c>
    </row>
    <row r="252" spans="2:9" ht="32.25" customHeight="1" x14ac:dyDescent="0.25">
      <c r="B252" s="72"/>
      <c r="C252" s="96" t="s">
        <v>415</v>
      </c>
      <c r="D252" s="107"/>
      <c r="E252" s="102">
        <v>2000</v>
      </c>
      <c r="F252" s="103"/>
      <c r="G252" s="104"/>
      <c r="H252" s="105" t="e">
        <f t="shared" si="15"/>
        <v>#DIV/0!</v>
      </c>
      <c r="I252" s="106">
        <f t="shared" si="16"/>
        <v>0</v>
      </c>
    </row>
    <row r="253" spans="2:9" ht="32.25" customHeight="1" x14ac:dyDescent="0.25">
      <c r="B253" s="72"/>
      <c r="C253" s="96" t="s">
        <v>416</v>
      </c>
      <c r="D253" s="107"/>
      <c r="E253" s="102">
        <v>11500</v>
      </c>
      <c r="F253" s="103"/>
      <c r="G253" s="104"/>
      <c r="H253" s="105" t="e">
        <f t="shared" si="15"/>
        <v>#DIV/0!</v>
      </c>
      <c r="I253" s="106">
        <f t="shared" si="16"/>
        <v>0</v>
      </c>
    </row>
    <row r="254" spans="2:9" ht="32.25" customHeight="1" x14ac:dyDescent="0.25">
      <c r="B254" s="72"/>
      <c r="C254" s="96" t="s">
        <v>417</v>
      </c>
      <c r="D254" s="107"/>
      <c r="E254" s="102">
        <v>13000</v>
      </c>
      <c r="F254" s="103"/>
      <c r="G254" s="104"/>
      <c r="H254" s="105" t="e">
        <f t="shared" si="15"/>
        <v>#DIV/0!</v>
      </c>
      <c r="I254" s="106">
        <f t="shared" si="16"/>
        <v>0</v>
      </c>
    </row>
    <row r="255" spans="2:9" ht="32.25" customHeight="1" x14ac:dyDescent="0.25">
      <c r="B255" s="72"/>
      <c r="C255" s="96" t="s">
        <v>418</v>
      </c>
      <c r="D255" s="107"/>
      <c r="E255" s="102">
        <v>5000</v>
      </c>
      <c r="F255" s="103"/>
      <c r="G255" s="104"/>
      <c r="H255" s="105" t="e">
        <f t="shared" si="15"/>
        <v>#DIV/0!</v>
      </c>
      <c r="I255" s="106">
        <f t="shared" si="16"/>
        <v>0</v>
      </c>
    </row>
    <row r="256" spans="2:9" ht="32.25" customHeight="1" x14ac:dyDescent="0.25">
      <c r="B256" s="72"/>
      <c r="C256" s="96" t="s">
        <v>420</v>
      </c>
      <c r="D256" s="107"/>
      <c r="E256" s="102">
        <v>9000</v>
      </c>
      <c r="F256" s="103"/>
      <c r="G256" s="104"/>
      <c r="H256" s="105" t="e">
        <f t="shared" si="15"/>
        <v>#DIV/0!</v>
      </c>
      <c r="I256" s="106">
        <f t="shared" si="16"/>
        <v>0</v>
      </c>
    </row>
    <row r="257" spans="2:9" ht="32.25" customHeight="1" x14ac:dyDescent="0.25">
      <c r="B257" s="72"/>
      <c r="C257" s="96" t="s">
        <v>421</v>
      </c>
      <c r="D257" s="107"/>
      <c r="E257" s="102">
        <v>13000</v>
      </c>
      <c r="F257" s="103"/>
      <c r="G257" s="104"/>
      <c r="H257" s="105" t="e">
        <f t="shared" si="15"/>
        <v>#DIV/0!</v>
      </c>
      <c r="I257" s="106">
        <f t="shared" si="16"/>
        <v>0</v>
      </c>
    </row>
    <row r="258" spans="2:9" ht="32.25" customHeight="1" x14ac:dyDescent="0.25">
      <c r="B258" s="72"/>
      <c r="C258" s="96" t="s">
        <v>422</v>
      </c>
      <c r="D258" s="107"/>
      <c r="E258" s="102">
        <v>17000</v>
      </c>
      <c r="F258" s="103"/>
      <c r="G258" s="104"/>
      <c r="H258" s="105" t="e">
        <f t="shared" si="15"/>
        <v>#DIV/0!</v>
      </c>
      <c r="I258" s="106">
        <f t="shared" si="16"/>
        <v>0</v>
      </c>
    </row>
    <row r="259" spans="2:9" ht="32.25" customHeight="1" x14ac:dyDescent="0.25">
      <c r="B259" s="72"/>
      <c r="C259" s="96" t="s">
        <v>423</v>
      </c>
      <c r="D259" s="107"/>
      <c r="E259" s="102">
        <v>44000</v>
      </c>
      <c r="F259" s="103"/>
      <c r="G259" s="104"/>
      <c r="H259" s="105" t="e">
        <f t="shared" si="15"/>
        <v>#DIV/0!</v>
      </c>
      <c r="I259" s="106">
        <f t="shared" si="16"/>
        <v>0</v>
      </c>
    </row>
    <row r="260" spans="2:9" ht="32.25" customHeight="1" x14ac:dyDescent="0.25">
      <c r="B260" s="72"/>
      <c r="C260" s="96" t="s">
        <v>424</v>
      </c>
      <c r="D260" s="107"/>
      <c r="E260" s="102">
        <v>1500</v>
      </c>
      <c r="F260" s="103"/>
      <c r="G260" s="104"/>
      <c r="H260" s="105" t="e">
        <f t="shared" si="15"/>
        <v>#DIV/0!</v>
      </c>
      <c r="I260" s="106">
        <f t="shared" si="16"/>
        <v>0</v>
      </c>
    </row>
    <row r="261" spans="2:9" ht="32.25" customHeight="1" x14ac:dyDescent="0.25">
      <c r="B261" s="72"/>
      <c r="C261" s="96" t="s">
        <v>425</v>
      </c>
      <c r="D261" s="107"/>
      <c r="E261" s="102">
        <v>1500</v>
      </c>
      <c r="F261" s="103"/>
      <c r="G261" s="104"/>
      <c r="H261" s="105" t="e">
        <f t="shared" si="15"/>
        <v>#DIV/0!</v>
      </c>
      <c r="I261" s="106">
        <f t="shared" si="16"/>
        <v>0</v>
      </c>
    </row>
    <row r="262" spans="2:9" ht="32.25" customHeight="1" x14ac:dyDescent="0.25">
      <c r="B262" s="72"/>
      <c r="C262" s="96" t="s">
        <v>426</v>
      </c>
      <c r="D262" s="107"/>
      <c r="E262" s="102">
        <v>1500</v>
      </c>
      <c r="F262" s="103"/>
      <c r="G262" s="104"/>
      <c r="H262" s="105" t="e">
        <f t="shared" si="15"/>
        <v>#DIV/0!</v>
      </c>
      <c r="I262" s="106">
        <f t="shared" si="16"/>
        <v>0</v>
      </c>
    </row>
    <row r="263" spans="2:9" ht="32.25" customHeight="1" x14ac:dyDescent="0.25">
      <c r="B263" s="72"/>
      <c r="C263" s="96" t="s">
        <v>428</v>
      </c>
      <c r="D263" s="107"/>
      <c r="E263" s="102">
        <v>4000</v>
      </c>
      <c r="F263" s="103"/>
      <c r="G263" s="104"/>
      <c r="H263" s="105" t="e">
        <f t="shared" si="15"/>
        <v>#DIV/0!</v>
      </c>
      <c r="I263" s="106">
        <f t="shared" si="16"/>
        <v>0</v>
      </c>
    </row>
    <row r="264" spans="2:9" ht="32.25" customHeight="1" x14ac:dyDescent="0.25">
      <c r="B264" s="72"/>
      <c r="C264" s="96" t="s">
        <v>429</v>
      </c>
      <c r="D264" s="107"/>
      <c r="E264" s="102">
        <v>4000</v>
      </c>
      <c r="F264" s="103"/>
      <c r="G264" s="104"/>
      <c r="H264" s="105" t="e">
        <f t="shared" si="15"/>
        <v>#DIV/0!</v>
      </c>
      <c r="I264" s="106">
        <f t="shared" si="16"/>
        <v>0</v>
      </c>
    </row>
    <row r="265" spans="2:9" ht="32.25" customHeight="1" x14ac:dyDescent="0.25">
      <c r="B265" s="72"/>
      <c r="C265" s="96" t="s">
        <v>430</v>
      </c>
      <c r="D265" s="107"/>
      <c r="E265" s="102">
        <v>4000</v>
      </c>
      <c r="F265" s="103"/>
      <c r="G265" s="104"/>
      <c r="H265" s="105" t="e">
        <f t="shared" si="15"/>
        <v>#DIV/0!</v>
      </c>
      <c r="I265" s="106">
        <f t="shared" si="16"/>
        <v>0</v>
      </c>
    </row>
    <row r="266" spans="2:9" ht="32.25" customHeight="1" x14ac:dyDescent="0.25">
      <c r="B266" s="72"/>
      <c r="C266" s="96" t="s">
        <v>432</v>
      </c>
      <c r="D266" s="107"/>
      <c r="E266" s="102">
        <v>14500</v>
      </c>
      <c r="F266" s="103"/>
      <c r="G266" s="104"/>
      <c r="H266" s="105" t="e">
        <f t="shared" si="15"/>
        <v>#DIV/0!</v>
      </c>
      <c r="I266" s="106">
        <f t="shared" si="16"/>
        <v>0</v>
      </c>
    </row>
    <row r="267" spans="2:9" ht="32.25" customHeight="1" x14ac:dyDescent="0.25">
      <c r="B267" s="72"/>
      <c r="C267" s="96" t="s">
        <v>434</v>
      </c>
      <c r="D267" s="107"/>
      <c r="E267" s="102">
        <v>3000</v>
      </c>
      <c r="F267" s="103"/>
      <c r="G267" s="104"/>
      <c r="H267" s="105" t="e">
        <f t="shared" si="15"/>
        <v>#DIV/0!</v>
      </c>
      <c r="I267" s="106">
        <f t="shared" si="16"/>
        <v>0</v>
      </c>
    </row>
    <row r="268" spans="2:9" ht="32.25" customHeight="1" x14ac:dyDescent="0.25">
      <c r="B268" s="72"/>
      <c r="C268" s="96" t="s">
        <v>435</v>
      </c>
      <c r="D268" s="107"/>
      <c r="E268" s="102">
        <v>4000</v>
      </c>
      <c r="F268" s="103"/>
      <c r="G268" s="104"/>
      <c r="H268" s="105" t="e">
        <f t="shared" si="15"/>
        <v>#DIV/0!</v>
      </c>
      <c r="I268" s="106">
        <f t="shared" si="16"/>
        <v>0</v>
      </c>
    </row>
    <row r="269" spans="2:9" ht="32.25" customHeight="1" x14ac:dyDescent="0.25">
      <c r="B269" s="72"/>
      <c r="C269" s="96" t="s">
        <v>436</v>
      </c>
      <c r="D269" s="107"/>
      <c r="E269" s="102">
        <v>2000</v>
      </c>
      <c r="F269" s="103"/>
      <c r="G269" s="104"/>
      <c r="H269" s="105" t="e">
        <f t="shared" si="15"/>
        <v>#DIV/0!</v>
      </c>
      <c r="I269" s="106">
        <f t="shared" si="16"/>
        <v>0</v>
      </c>
    </row>
    <row r="270" spans="2:9" ht="32.25" customHeight="1" x14ac:dyDescent="0.25">
      <c r="B270" s="72"/>
      <c r="C270" s="96" t="s">
        <v>437</v>
      </c>
      <c r="D270" s="107"/>
      <c r="E270" s="102">
        <v>9500</v>
      </c>
      <c r="F270" s="103"/>
      <c r="G270" s="104"/>
      <c r="H270" s="105" t="e">
        <f t="shared" si="15"/>
        <v>#DIV/0!</v>
      </c>
      <c r="I270" s="106">
        <f t="shared" si="16"/>
        <v>0</v>
      </c>
    </row>
    <row r="271" spans="2:9" ht="32.25" customHeight="1" x14ac:dyDescent="0.25">
      <c r="B271" s="72"/>
      <c r="C271" s="96" t="s">
        <v>442</v>
      </c>
      <c r="D271" s="107"/>
      <c r="E271" s="102">
        <v>34000</v>
      </c>
      <c r="F271" s="103"/>
      <c r="G271" s="104"/>
      <c r="H271" s="105" t="e">
        <f t="shared" si="15"/>
        <v>#DIV/0!</v>
      </c>
      <c r="I271" s="106">
        <f t="shared" si="16"/>
        <v>0</v>
      </c>
    </row>
    <row r="272" spans="2:9" ht="32.25" customHeight="1" x14ac:dyDescent="0.25">
      <c r="B272" s="72"/>
      <c r="C272" s="96" t="s">
        <v>444</v>
      </c>
      <c r="D272" s="107"/>
      <c r="E272" s="102">
        <v>5500</v>
      </c>
      <c r="F272" s="103"/>
      <c r="G272" s="104"/>
      <c r="H272" s="105" t="e">
        <f t="shared" ref="H272:H288" si="17">G272/D272</f>
        <v>#DIV/0!</v>
      </c>
      <c r="I272" s="106">
        <f t="shared" ref="I272:I288" si="18">F272*G272</f>
        <v>0</v>
      </c>
    </row>
    <row r="273" spans="2:9" ht="32.25" customHeight="1" x14ac:dyDescent="0.25">
      <c r="B273" s="72"/>
      <c r="C273" s="96" t="s">
        <v>445</v>
      </c>
      <c r="D273" s="107"/>
      <c r="E273" s="102">
        <v>4000</v>
      </c>
      <c r="F273" s="103"/>
      <c r="G273" s="104"/>
      <c r="H273" s="105" t="e">
        <f t="shared" si="17"/>
        <v>#DIV/0!</v>
      </c>
      <c r="I273" s="106">
        <f t="shared" si="18"/>
        <v>0</v>
      </c>
    </row>
    <row r="274" spans="2:9" ht="32.25" customHeight="1" x14ac:dyDescent="0.25">
      <c r="B274" s="72"/>
      <c r="C274" s="96" t="s">
        <v>448</v>
      </c>
      <c r="D274" s="107"/>
      <c r="E274" s="102">
        <v>25000</v>
      </c>
      <c r="F274" s="103"/>
      <c r="G274" s="104"/>
      <c r="H274" s="105" t="e">
        <f t="shared" si="17"/>
        <v>#DIV/0!</v>
      </c>
      <c r="I274" s="106">
        <f t="shared" si="18"/>
        <v>0</v>
      </c>
    </row>
    <row r="275" spans="2:9" ht="32.25" customHeight="1" x14ac:dyDescent="0.25">
      <c r="B275" s="72"/>
      <c r="C275" s="96" t="s">
        <v>449</v>
      </c>
      <c r="D275" s="107"/>
      <c r="E275" s="102">
        <v>18000</v>
      </c>
      <c r="F275" s="103"/>
      <c r="G275" s="104"/>
      <c r="H275" s="105" t="e">
        <f t="shared" si="17"/>
        <v>#DIV/0!</v>
      </c>
      <c r="I275" s="106">
        <f t="shared" si="18"/>
        <v>0</v>
      </c>
    </row>
    <row r="276" spans="2:9" ht="32.25" customHeight="1" x14ac:dyDescent="0.25">
      <c r="B276" s="72"/>
      <c r="C276" s="96" t="s">
        <v>450</v>
      </c>
      <c r="D276" s="107"/>
      <c r="E276" s="102">
        <v>4500</v>
      </c>
      <c r="F276" s="103"/>
      <c r="G276" s="104"/>
      <c r="H276" s="105" t="e">
        <f t="shared" si="17"/>
        <v>#DIV/0!</v>
      </c>
      <c r="I276" s="106">
        <f t="shared" si="18"/>
        <v>0</v>
      </c>
    </row>
    <row r="277" spans="2:9" ht="32.25" customHeight="1" x14ac:dyDescent="0.25">
      <c r="B277" s="72"/>
      <c r="C277" s="96" t="s">
        <v>451</v>
      </c>
      <c r="D277" s="107"/>
      <c r="E277" s="102">
        <v>6500</v>
      </c>
      <c r="F277" s="103"/>
      <c r="G277" s="104"/>
      <c r="H277" s="105" t="e">
        <f t="shared" si="17"/>
        <v>#DIV/0!</v>
      </c>
      <c r="I277" s="106">
        <f t="shared" si="18"/>
        <v>0</v>
      </c>
    </row>
    <row r="278" spans="2:9" ht="32.25" customHeight="1" x14ac:dyDescent="0.25">
      <c r="B278" s="72"/>
      <c r="C278" s="96" t="s">
        <v>452</v>
      </c>
      <c r="D278" s="107"/>
      <c r="E278" s="102">
        <v>3500</v>
      </c>
      <c r="F278" s="103"/>
      <c r="G278" s="104"/>
      <c r="H278" s="105" t="e">
        <f t="shared" si="17"/>
        <v>#DIV/0!</v>
      </c>
      <c r="I278" s="106">
        <f t="shared" si="18"/>
        <v>0</v>
      </c>
    </row>
    <row r="279" spans="2:9" ht="32.25" customHeight="1" x14ac:dyDescent="0.25">
      <c r="B279" s="72"/>
      <c r="C279" s="96" t="s">
        <v>455</v>
      </c>
      <c r="D279" s="107"/>
      <c r="E279" s="102">
        <v>10000</v>
      </c>
      <c r="F279" s="103"/>
      <c r="G279" s="104"/>
      <c r="H279" s="105" t="e">
        <f t="shared" si="17"/>
        <v>#DIV/0!</v>
      </c>
      <c r="I279" s="106">
        <f t="shared" si="18"/>
        <v>0</v>
      </c>
    </row>
    <row r="280" spans="2:9" ht="32.25" customHeight="1" x14ac:dyDescent="0.25">
      <c r="B280" s="72"/>
      <c r="C280" s="96" t="s">
        <v>456</v>
      </c>
      <c r="D280" s="107"/>
      <c r="E280" s="102">
        <v>32000</v>
      </c>
      <c r="F280" s="103"/>
      <c r="G280" s="104"/>
      <c r="H280" s="105" t="e">
        <f t="shared" si="17"/>
        <v>#DIV/0!</v>
      </c>
      <c r="I280" s="106">
        <f t="shared" si="18"/>
        <v>0</v>
      </c>
    </row>
    <row r="281" spans="2:9" ht="32.25" customHeight="1" x14ac:dyDescent="0.25">
      <c r="B281" s="72"/>
      <c r="C281" s="96" t="s">
        <v>459</v>
      </c>
      <c r="D281" s="107"/>
      <c r="E281" s="102">
        <v>3000</v>
      </c>
      <c r="F281" s="103"/>
      <c r="G281" s="104"/>
      <c r="H281" s="105" t="e">
        <f t="shared" si="17"/>
        <v>#DIV/0!</v>
      </c>
      <c r="I281" s="106">
        <f t="shared" si="18"/>
        <v>0</v>
      </c>
    </row>
    <row r="282" spans="2:9" ht="32.25" customHeight="1" x14ac:dyDescent="0.25">
      <c r="B282" s="72"/>
      <c r="C282" s="96" t="s">
        <v>460</v>
      </c>
      <c r="D282" s="107"/>
      <c r="E282" s="102">
        <v>1500</v>
      </c>
      <c r="F282" s="103"/>
      <c r="G282" s="104"/>
      <c r="H282" s="105" t="e">
        <f t="shared" si="17"/>
        <v>#DIV/0!</v>
      </c>
      <c r="I282" s="106">
        <f t="shared" si="18"/>
        <v>0</v>
      </c>
    </row>
    <row r="283" spans="2:9" ht="32.25" customHeight="1" x14ac:dyDescent="0.25">
      <c r="B283" s="72"/>
      <c r="C283" s="96" t="s">
        <v>461</v>
      </c>
      <c r="D283" s="107"/>
      <c r="E283" s="102">
        <v>35500</v>
      </c>
      <c r="F283" s="103"/>
      <c r="G283" s="104"/>
      <c r="H283" s="105" t="e">
        <f t="shared" si="17"/>
        <v>#DIV/0!</v>
      </c>
      <c r="I283" s="106">
        <f t="shared" si="18"/>
        <v>0</v>
      </c>
    </row>
    <row r="284" spans="2:9" ht="32.25" customHeight="1" x14ac:dyDescent="0.25">
      <c r="B284" s="72"/>
      <c r="C284" s="96" t="s">
        <v>462</v>
      </c>
      <c r="D284" s="107"/>
      <c r="E284" s="102">
        <v>35500</v>
      </c>
      <c r="F284" s="103"/>
      <c r="G284" s="104"/>
      <c r="H284" s="105" t="e">
        <f t="shared" si="17"/>
        <v>#DIV/0!</v>
      </c>
      <c r="I284" s="106">
        <f t="shared" si="18"/>
        <v>0</v>
      </c>
    </row>
    <row r="285" spans="2:9" ht="32.25" customHeight="1" x14ac:dyDescent="0.25">
      <c r="B285" s="72"/>
      <c r="C285" s="96" t="s">
        <v>463</v>
      </c>
      <c r="D285" s="107"/>
      <c r="E285" s="102">
        <v>4000</v>
      </c>
      <c r="F285" s="103"/>
      <c r="G285" s="104"/>
      <c r="H285" s="105" t="e">
        <f t="shared" si="17"/>
        <v>#DIV/0!</v>
      </c>
      <c r="I285" s="106">
        <f t="shared" si="18"/>
        <v>0</v>
      </c>
    </row>
    <row r="286" spans="2:9" ht="32.25" customHeight="1" x14ac:dyDescent="0.25">
      <c r="B286" s="72"/>
      <c r="C286" s="96" t="s">
        <v>464</v>
      </c>
      <c r="D286" s="107"/>
      <c r="E286" s="102">
        <v>18000</v>
      </c>
      <c r="F286" s="103"/>
      <c r="G286" s="104"/>
      <c r="H286" s="105" t="e">
        <f t="shared" si="17"/>
        <v>#DIV/0!</v>
      </c>
      <c r="I286" s="106">
        <f t="shared" si="18"/>
        <v>0</v>
      </c>
    </row>
    <row r="287" spans="2:9" ht="32.25" customHeight="1" x14ac:dyDescent="0.25">
      <c r="B287" s="72"/>
      <c r="C287" s="96" t="s">
        <v>465</v>
      </c>
      <c r="D287" s="107"/>
      <c r="E287" s="102">
        <v>11000</v>
      </c>
      <c r="F287" s="103"/>
      <c r="G287" s="104"/>
      <c r="H287" s="105" t="e">
        <f t="shared" si="17"/>
        <v>#DIV/0!</v>
      </c>
      <c r="I287" s="106">
        <f t="shared" si="18"/>
        <v>0</v>
      </c>
    </row>
    <row r="288" spans="2:9" ht="32.25" customHeight="1" thickBot="1" x14ac:dyDescent="0.3">
      <c r="B288" s="72"/>
      <c r="C288" s="96" t="s">
        <v>466</v>
      </c>
      <c r="D288" s="107"/>
      <c r="E288" s="102">
        <v>16000</v>
      </c>
      <c r="F288" s="103"/>
      <c r="G288" s="104"/>
      <c r="H288" s="105" t="e">
        <f t="shared" si="17"/>
        <v>#DIV/0!</v>
      </c>
      <c r="I288" s="106">
        <f t="shared" si="18"/>
        <v>0</v>
      </c>
    </row>
    <row r="289" spans="1:9" ht="32.25" customHeight="1" thickBot="1" x14ac:dyDescent="0.3">
      <c r="B289" s="2"/>
      <c r="D289" s="2"/>
      <c r="E289" s="2"/>
      <c r="F289" s="2"/>
      <c r="G289" s="151" t="s">
        <v>19</v>
      </c>
      <c r="H289" s="152"/>
      <c r="I289" s="65">
        <f>SUM(I234:I288)</f>
        <v>0</v>
      </c>
    </row>
    <row r="290" spans="1:9" ht="32.25" customHeight="1" x14ac:dyDescent="0.25">
      <c r="B290" s="2"/>
      <c r="D290" s="2"/>
      <c r="E290" s="2"/>
      <c r="F290" s="2"/>
      <c r="G290" s="2"/>
      <c r="H290" s="2"/>
      <c r="I290" s="2"/>
    </row>
    <row r="291" spans="1:9" ht="32.25" customHeight="1" thickBot="1" x14ac:dyDescent="0.3">
      <c r="B291" s="2"/>
      <c r="C291" s="2"/>
      <c r="D291" s="2"/>
      <c r="E291" s="2"/>
      <c r="F291" s="2"/>
      <c r="G291" s="2"/>
      <c r="H291" s="2"/>
      <c r="I291" s="2"/>
    </row>
    <row r="292" spans="1:9" ht="15.75" thickBot="1" x14ac:dyDescent="0.3">
      <c r="B292" s="153" t="s">
        <v>4</v>
      </c>
      <c r="C292" s="154"/>
      <c r="D292" s="154"/>
      <c r="E292" s="154"/>
      <c r="F292" s="155"/>
    </row>
    <row r="293" spans="1:9" ht="30" customHeight="1" x14ac:dyDescent="0.25">
      <c r="A293" s="1"/>
      <c r="B293" s="7" t="s">
        <v>24</v>
      </c>
      <c r="C293" s="8" t="s">
        <v>2</v>
      </c>
      <c r="D293" s="8" t="s">
        <v>25</v>
      </c>
      <c r="E293" s="8" t="s">
        <v>26</v>
      </c>
      <c r="F293" s="9" t="s">
        <v>3</v>
      </c>
    </row>
    <row r="294" spans="1:9" ht="21" customHeight="1" thickBot="1" x14ac:dyDescent="0.3">
      <c r="A294" s="1"/>
      <c r="B294" s="80"/>
      <c r="C294" s="82"/>
      <c r="D294" s="82"/>
      <c r="E294" s="82"/>
      <c r="F294" s="15">
        <f t="shared" ref="F294:F297" si="19">B294*D294+B294*E294</f>
        <v>0</v>
      </c>
    </row>
    <row r="295" spans="1:9" ht="21" customHeight="1" thickBot="1" x14ac:dyDescent="0.3">
      <c r="A295" s="1"/>
      <c r="B295" s="80"/>
      <c r="C295" s="82"/>
      <c r="D295" s="82"/>
      <c r="E295" s="82"/>
      <c r="F295" s="15">
        <f t="shared" si="19"/>
        <v>0</v>
      </c>
    </row>
    <row r="296" spans="1:9" ht="21" customHeight="1" thickBot="1" x14ac:dyDescent="0.3">
      <c r="A296" s="1"/>
      <c r="B296" s="80"/>
      <c r="C296" s="82"/>
      <c r="D296" s="82"/>
      <c r="E296" s="82"/>
      <c r="F296" s="15">
        <f t="shared" si="19"/>
        <v>0</v>
      </c>
    </row>
    <row r="297" spans="1:9" ht="21" customHeight="1" thickBot="1" x14ac:dyDescent="0.3">
      <c r="A297" s="1"/>
      <c r="B297" s="80"/>
      <c r="C297" s="82"/>
      <c r="D297" s="82"/>
      <c r="E297" s="82"/>
      <c r="F297" s="15">
        <f t="shared" si="19"/>
        <v>0</v>
      </c>
    </row>
    <row r="298" spans="1:9" ht="21" customHeight="1" thickBot="1" x14ac:dyDescent="0.3">
      <c r="B298" s="40"/>
      <c r="C298" s="41"/>
      <c r="D298" s="42"/>
      <c r="E298" s="93"/>
      <c r="F298" s="23">
        <f>B298*D298+B298*E298</f>
        <v>0</v>
      </c>
    </row>
    <row r="299" spans="1:9" ht="17.25" customHeight="1" thickBot="1" x14ac:dyDescent="0.3">
      <c r="B299" s="1"/>
      <c r="C299" s="1"/>
      <c r="D299" s="1"/>
      <c r="E299" s="94" t="s">
        <v>9</v>
      </c>
      <c r="F299" s="92">
        <f>SUM(F294:F298)</f>
        <v>0</v>
      </c>
    </row>
    <row r="300" spans="1:9" ht="17.25" customHeight="1" x14ac:dyDescent="0.25">
      <c r="B300" s="1"/>
      <c r="C300" s="1"/>
      <c r="D300" s="1"/>
      <c r="E300" s="1"/>
      <c r="F300" s="33"/>
    </row>
    <row r="301" spans="1:9" ht="17.25" customHeight="1" thickBot="1" x14ac:dyDescent="0.3">
      <c r="B301" s="1"/>
      <c r="C301" s="1"/>
      <c r="D301" s="1"/>
      <c r="E301" s="1"/>
      <c r="F301" s="33"/>
    </row>
    <row r="302" spans="1:9" ht="17.25" customHeight="1" thickBot="1" x14ac:dyDescent="0.3">
      <c r="B302" s="153" t="s">
        <v>6</v>
      </c>
      <c r="C302" s="154"/>
      <c r="D302" s="154"/>
      <c r="E302" s="154"/>
      <c r="F302" s="155"/>
    </row>
    <row r="303" spans="1:9" ht="30" x14ac:dyDescent="0.25">
      <c r="B303" s="7" t="s">
        <v>24</v>
      </c>
      <c r="C303" s="8" t="s">
        <v>2</v>
      </c>
      <c r="D303" s="8" t="s">
        <v>25</v>
      </c>
      <c r="E303" s="8" t="s">
        <v>26</v>
      </c>
      <c r="F303" s="9" t="s">
        <v>3</v>
      </c>
    </row>
    <row r="304" spans="1:9" ht="17.25" customHeight="1" thickBot="1" x14ac:dyDescent="0.3">
      <c r="B304" s="80"/>
      <c r="C304" s="82"/>
      <c r="D304" s="82"/>
      <c r="E304" s="82"/>
      <c r="F304" s="15">
        <f t="shared" ref="F304:F307" si="20">B304*D304+B304*E304</f>
        <v>0</v>
      </c>
    </row>
    <row r="305" spans="2:9" ht="17.25" customHeight="1" thickBot="1" x14ac:dyDescent="0.3">
      <c r="B305" s="80"/>
      <c r="C305" s="82"/>
      <c r="D305" s="82"/>
      <c r="E305" s="82"/>
      <c r="F305" s="15">
        <f t="shared" si="20"/>
        <v>0</v>
      </c>
    </row>
    <row r="306" spans="2:9" ht="17.25" customHeight="1" thickBot="1" x14ac:dyDescent="0.3">
      <c r="B306" s="80"/>
      <c r="C306" s="82"/>
      <c r="D306" s="82"/>
      <c r="E306" s="82"/>
      <c r="F306" s="15">
        <f t="shared" si="20"/>
        <v>0</v>
      </c>
    </row>
    <row r="307" spans="2:9" ht="17.25" customHeight="1" thickBot="1" x14ac:dyDescent="0.3">
      <c r="B307" s="80"/>
      <c r="C307" s="82"/>
      <c r="D307" s="82"/>
      <c r="E307" s="82"/>
      <c r="F307" s="15">
        <f t="shared" si="20"/>
        <v>0</v>
      </c>
    </row>
    <row r="308" spans="2:9" ht="17.25" customHeight="1" thickBot="1" x14ac:dyDescent="0.3">
      <c r="B308" s="40"/>
      <c r="C308" s="41"/>
      <c r="D308" s="42"/>
      <c r="E308" s="93"/>
      <c r="F308" s="23">
        <f>B308*D308+B308*E308</f>
        <v>0</v>
      </c>
    </row>
    <row r="309" spans="2:9" ht="17.25" customHeight="1" thickBot="1" x14ac:dyDescent="0.3">
      <c r="B309" s="1"/>
      <c r="C309" s="1"/>
      <c r="D309" s="1"/>
      <c r="E309" s="94" t="s">
        <v>9</v>
      </c>
      <c r="F309" s="92">
        <f>SUM(F304:F308)</f>
        <v>0</v>
      </c>
    </row>
    <row r="310" spans="2:9" ht="17.25" customHeight="1" x14ac:dyDescent="0.25">
      <c r="B310" s="1"/>
      <c r="C310" s="1"/>
      <c r="D310" s="1"/>
      <c r="E310" s="1"/>
      <c r="F310" s="33"/>
    </row>
    <row r="311" spans="2:9" ht="17.25" customHeight="1" thickBot="1" x14ac:dyDescent="0.3">
      <c r="B311" s="1"/>
      <c r="C311" s="1"/>
      <c r="D311" s="1"/>
      <c r="E311" s="1"/>
      <c r="F311" s="33"/>
    </row>
    <row r="312" spans="2:9" ht="17.25" customHeight="1" thickBot="1" x14ac:dyDescent="0.3">
      <c r="B312" s="153" t="s">
        <v>5</v>
      </c>
      <c r="C312" s="154"/>
      <c r="D312" s="154"/>
      <c r="E312" s="154"/>
      <c r="F312" s="155"/>
    </row>
    <row r="313" spans="2:9" ht="30" x14ac:dyDescent="0.25">
      <c r="B313" s="7" t="s">
        <v>24</v>
      </c>
      <c r="C313" s="8" t="s">
        <v>2</v>
      </c>
      <c r="D313" s="8" t="s">
        <v>25</v>
      </c>
      <c r="E313" s="8" t="s">
        <v>26</v>
      </c>
      <c r="F313" s="9" t="s">
        <v>3</v>
      </c>
    </row>
    <row r="314" spans="2:9" ht="17.25" customHeight="1" thickBot="1" x14ac:dyDescent="0.3">
      <c r="B314" s="80"/>
      <c r="C314" s="82"/>
      <c r="D314" s="82"/>
      <c r="E314" s="82"/>
      <c r="F314" s="15">
        <f t="shared" ref="F314:F317" si="21">B314*D314+B314*E314</f>
        <v>0</v>
      </c>
    </row>
    <row r="315" spans="2:9" ht="17.25" customHeight="1" thickBot="1" x14ac:dyDescent="0.3">
      <c r="B315" s="80"/>
      <c r="C315" s="82"/>
      <c r="D315" s="82"/>
      <c r="E315" s="82"/>
      <c r="F315" s="15">
        <f t="shared" si="21"/>
        <v>0</v>
      </c>
      <c r="I315" s="131"/>
    </row>
    <row r="316" spans="2:9" ht="17.25" customHeight="1" thickBot="1" x14ac:dyDescent="0.3">
      <c r="B316" s="80"/>
      <c r="C316" s="82"/>
      <c r="D316" s="82"/>
      <c r="E316" s="82"/>
      <c r="F316" s="15">
        <f t="shared" si="21"/>
        <v>0</v>
      </c>
      <c r="I316" s="131"/>
    </row>
    <row r="317" spans="2:9" ht="17.25" customHeight="1" thickBot="1" x14ac:dyDescent="0.3">
      <c r="B317" s="80"/>
      <c r="C317" s="82"/>
      <c r="D317" s="82"/>
      <c r="E317" s="82"/>
      <c r="F317" s="15">
        <f t="shared" si="21"/>
        <v>0</v>
      </c>
    </row>
    <row r="318" spans="2:9" ht="17.25" customHeight="1" thickBot="1" x14ac:dyDescent="0.3">
      <c r="B318" s="40"/>
      <c r="C318" s="41"/>
      <c r="D318" s="42"/>
      <c r="E318" s="93"/>
      <c r="F318" s="23">
        <f>B318*D318+B318*E318</f>
        <v>0</v>
      </c>
    </row>
    <row r="319" spans="2:9" ht="17.25" customHeight="1" thickBot="1" x14ac:dyDescent="0.3">
      <c r="B319" s="1"/>
      <c r="C319" s="1"/>
      <c r="D319" s="1"/>
      <c r="E319" s="94" t="s">
        <v>9</v>
      </c>
      <c r="F319" s="92">
        <f>SUM(F314:F318)</f>
        <v>0</v>
      </c>
    </row>
    <row r="320" spans="2:9" ht="17.25" customHeight="1" x14ac:dyDescent="0.25">
      <c r="B320" s="1"/>
      <c r="C320" s="1"/>
      <c r="D320" s="1"/>
      <c r="E320" s="1"/>
      <c r="F320" s="33"/>
    </row>
    <row r="321" spans="2:6" ht="17.25" customHeight="1" thickBot="1" x14ac:dyDescent="0.3">
      <c r="B321" s="1"/>
      <c r="C321" s="1"/>
      <c r="D321" s="1"/>
      <c r="E321" s="1"/>
      <c r="F321" s="33"/>
    </row>
    <row r="322" spans="2:6" ht="17.25" customHeight="1" thickBot="1" x14ac:dyDescent="0.3">
      <c r="B322" s="153" t="s">
        <v>7</v>
      </c>
      <c r="C322" s="154"/>
      <c r="D322" s="154"/>
      <c r="E322" s="154"/>
      <c r="F322" s="155"/>
    </row>
    <row r="323" spans="2:6" ht="30" x14ac:dyDescent="0.25">
      <c r="B323" s="7" t="s">
        <v>24</v>
      </c>
      <c r="C323" s="8" t="s">
        <v>2</v>
      </c>
      <c r="D323" s="8" t="s">
        <v>25</v>
      </c>
      <c r="E323" s="8" t="s">
        <v>26</v>
      </c>
      <c r="F323" s="9" t="s">
        <v>3</v>
      </c>
    </row>
    <row r="324" spans="2:6" ht="17.25" customHeight="1" thickBot="1" x14ac:dyDescent="0.3">
      <c r="B324" s="80"/>
      <c r="C324" s="82"/>
      <c r="D324" s="82"/>
      <c r="E324" s="82"/>
      <c r="F324" s="15">
        <f t="shared" ref="F324:F327" si="22">B324*D324+B324*E324</f>
        <v>0</v>
      </c>
    </row>
    <row r="325" spans="2:6" ht="17.25" customHeight="1" thickBot="1" x14ac:dyDescent="0.3">
      <c r="B325" s="80"/>
      <c r="C325" s="82"/>
      <c r="D325" s="82"/>
      <c r="E325" s="82"/>
      <c r="F325" s="15">
        <f t="shared" si="22"/>
        <v>0</v>
      </c>
    </row>
    <row r="326" spans="2:6" ht="17.25" customHeight="1" thickBot="1" x14ac:dyDescent="0.3">
      <c r="B326" s="80"/>
      <c r="C326" s="82"/>
      <c r="D326" s="82"/>
      <c r="E326" s="82"/>
      <c r="F326" s="15">
        <f t="shared" si="22"/>
        <v>0</v>
      </c>
    </row>
    <row r="327" spans="2:6" ht="17.25" customHeight="1" thickBot="1" x14ac:dyDescent="0.3">
      <c r="B327" s="80"/>
      <c r="C327" s="82"/>
      <c r="D327" s="82"/>
      <c r="E327" s="82"/>
      <c r="F327" s="15">
        <f t="shared" si="22"/>
        <v>0</v>
      </c>
    </row>
    <row r="328" spans="2:6" ht="17.25" customHeight="1" thickBot="1" x14ac:dyDescent="0.3">
      <c r="B328" s="40"/>
      <c r="C328" s="41"/>
      <c r="D328" s="42"/>
      <c r="E328" s="93"/>
      <c r="F328" s="23">
        <f>B328*D328+B328*E328</f>
        <v>0</v>
      </c>
    </row>
    <row r="329" spans="2:6" ht="17.25" customHeight="1" thickBot="1" x14ac:dyDescent="0.3">
      <c r="B329" s="1"/>
      <c r="C329" s="1"/>
      <c r="D329" s="1"/>
      <c r="E329" s="94" t="s">
        <v>9</v>
      </c>
      <c r="F329" s="92">
        <f>SUM(F324:F328)</f>
        <v>0</v>
      </c>
    </row>
    <row r="330" spans="2:6" ht="17.25" customHeight="1" x14ac:dyDescent="0.25">
      <c r="B330" s="1"/>
      <c r="C330" s="1"/>
      <c r="D330" s="1"/>
      <c r="E330" s="1"/>
      <c r="F330" s="1"/>
    </row>
    <row r="331" spans="2:6" ht="15.75" thickBot="1" x14ac:dyDescent="0.3"/>
    <row r="332" spans="2:6" ht="42" customHeight="1" x14ac:dyDescent="0.25">
      <c r="B332" s="58" t="s">
        <v>8</v>
      </c>
      <c r="C332" s="59" t="s">
        <v>12</v>
      </c>
      <c r="D332" s="60" t="s">
        <v>10</v>
      </c>
    </row>
    <row r="333" spans="2:6" ht="15.75" thickBot="1" x14ac:dyDescent="0.3">
      <c r="B333" s="71">
        <f>2400000*5</f>
        <v>12000000</v>
      </c>
      <c r="C333" s="14">
        <f>(F299+I107+I168+I229+I289+F309+F319+F329)*5</f>
        <v>0</v>
      </c>
      <c r="D333" s="62">
        <f>1-C333/B333</f>
        <v>1</v>
      </c>
    </row>
    <row r="335" spans="2:6" ht="15.75" thickBot="1" x14ac:dyDescent="0.3"/>
    <row r="336" spans="2:6" x14ac:dyDescent="0.25">
      <c r="B336" s="156" t="s">
        <v>475</v>
      </c>
      <c r="C336" s="157"/>
      <c r="D336" s="157"/>
      <c r="E336" s="158"/>
    </row>
    <row r="337" spans="2:7" x14ac:dyDescent="0.25">
      <c r="B337" s="44" t="s">
        <v>27</v>
      </c>
      <c r="C337" s="139" t="s">
        <v>28</v>
      </c>
      <c r="D337" s="139"/>
      <c r="E337" s="45" t="s">
        <v>29</v>
      </c>
    </row>
    <row r="338" spans="2:7" x14ac:dyDescent="0.25">
      <c r="B338" s="77"/>
      <c r="C338" s="140"/>
      <c r="D338" s="140"/>
      <c r="E338" s="78"/>
    </row>
    <row r="339" spans="2:7" x14ac:dyDescent="0.25">
      <c r="B339" s="77"/>
      <c r="C339" s="140"/>
      <c r="D339" s="140"/>
      <c r="E339" s="78"/>
    </row>
    <row r="340" spans="2:7" x14ac:dyDescent="0.25">
      <c r="B340" s="77"/>
      <c r="C340" s="140"/>
      <c r="D340" s="140"/>
      <c r="E340" s="78"/>
    </row>
    <row r="341" spans="2:7" x14ac:dyDescent="0.25">
      <c r="B341" s="77"/>
      <c r="C341" s="140"/>
      <c r="D341" s="140"/>
      <c r="E341" s="78"/>
    </row>
    <row r="342" spans="2:7" x14ac:dyDescent="0.25">
      <c r="B342" s="77"/>
      <c r="C342" s="140"/>
      <c r="D342" s="140"/>
      <c r="E342" s="78"/>
    </row>
    <row r="343" spans="2:7" x14ac:dyDescent="0.25">
      <c r="B343" s="77"/>
      <c r="C343" s="140"/>
      <c r="D343" s="140"/>
      <c r="E343" s="78"/>
    </row>
    <row r="344" spans="2:7" x14ac:dyDescent="0.25">
      <c r="B344" s="77"/>
      <c r="C344" s="140"/>
      <c r="D344" s="140"/>
      <c r="E344" s="78"/>
    </row>
    <row r="345" spans="2:7" x14ac:dyDescent="0.25">
      <c r="B345" s="77"/>
      <c r="C345" s="140"/>
      <c r="D345" s="140"/>
      <c r="E345" s="78"/>
    </row>
    <row r="346" spans="2:7" x14ac:dyDescent="0.25">
      <c r="B346" s="77"/>
      <c r="C346" s="140"/>
      <c r="D346" s="140"/>
      <c r="E346" s="78"/>
    </row>
    <row r="347" spans="2:7" ht="15.75" thickBot="1" x14ac:dyDescent="0.3">
      <c r="B347" s="40"/>
      <c r="C347" s="141"/>
      <c r="D347" s="141"/>
      <c r="E347" s="79"/>
    </row>
    <row r="349" spans="2:7" ht="16.5" x14ac:dyDescent="0.3">
      <c r="B349" s="135" t="s">
        <v>35</v>
      </c>
      <c r="C349" s="135"/>
      <c r="D349" s="135"/>
      <c r="E349" s="135"/>
      <c r="F349" s="135"/>
      <c r="G349" s="97"/>
    </row>
    <row r="350" spans="2:7" ht="16.5" x14ac:dyDescent="0.25">
      <c r="B350" s="138" t="s">
        <v>36</v>
      </c>
      <c r="C350" s="138"/>
      <c r="D350" s="138"/>
      <c r="E350" s="138"/>
      <c r="F350" s="138"/>
      <c r="G350" s="100"/>
    </row>
  </sheetData>
  <sheetProtection formatCells="0" formatColumns="0" formatRows="0" insertColumns="0" insertRows="0" insertHyperlinks="0" deleteColumns="0" deleteRows="0" sort="0" autoFilter="0" pivotTables="0"/>
  <mergeCells count="32">
    <mergeCell ref="D8:F9"/>
    <mergeCell ref="C2:E2"/>
    <mergeCell ref="C3:E3"/>
    <mergeCell ref="C4:E4"/>
    <mergeCell ref="C5:E5"/>
    <mergeCell ref="C6:E6"/>
    <mergeCell ref="B322:F322"/>
    <mergeCell ref="B11:I11"/>
    <mergeCell ref="G107:H107"/>
    <mergeCell ref="B110:I110"/>
    <mergeCell ref="G168:H168"/>
    <mergeCell ref="B171:I171"/>
    <mergeCell ref="G229:H229"/>
    <mergeCell ref="B232:I232"/>
    <mergeCell ref="G289:H289"/>
    <mergeCell ref="B292:F292"/>
    <mergeCell ref="B302:F302"/>
    <mergeCell ref="B312:F312"/>
    <mergeCell ref="B336:E336"/>
    <mergeCell ref="C337:D337"/>
    <mergeCell ref="C338:D338"/>
    <mergeCell ref="C346:D346"/>
    <mergeCell ref="C347:D347"/>
    <mergeCell ref="B350:F350"/>
    <mergeCell ref="C339:D339"/>
    <mergeCell ref="C340:D340"/>
    <mergeCell ref="C341:D341"/>
    <mergeCell ref="C342:D342"/>
    <mergeCell ref="C343:D343"/>
    <mergeCell ref="C344:D344"/>
    <mergeCell ref="C345:D345"/>
    <mergeCell ref="B349:F349"/>
  </mergeCells>
  <pageMargins left="0.7" right="0.7" top="0.75" bottom="0.75" header="0.3" footer="0.3"/>
  <pageSetup paperSize="9" scale="4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47"/>
  <sheetViews>
    <sheetView topLeftCell="A7" zoomScale="90" zoomScaleNormal="90" workbookViewId="0">
      <selection activeCell="E18" sqref="E18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477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150" x14ac:dyDescent="0.25">
      <c r="B13" s="80"/>
      <c r="C13" s="124" t="s">
        <v>481</v>
      </c>
      <c r="D13" s="82"/>
      <c r="E13" s="125">
        <v>300</v>
      </c>
      <c r="F13" s="84"/>
      <c r="G13" s="87"/>
      <c r="H13" s="51" t="e">
        <f>G13/D13</f>
        <v>#DIV/0!</v>
      </c>
      <c r="I13" s="36">
        <f>F13*G13</f>
        <v>0</v>
      </c>
    </row>
    <row r="14" spans="2:9" ht="45" x14ac:dyDescent="0.25">
      <c r="B14" s="80"/>
      <c r="C14" s="124" t="s">
        <v>478</v>
      </c>
      <c r="D14" s="82"/>
      <c r="E14" s="125">
        <v>50</v>
      </c>
      <c r="F14" s="84"/>
      <c r="G14" s="87"/>
      <c r="H14" s="51" t="e">
        <f t="shared" ref="H14:H16" si="0">G14/D14</f>
        <v>#DIV/0!</v>
      </c>
      <c r="I14" s="36">
        <f t="shared" ref="I14:I16" si="1">F14*G14</f>
        <v>0</v>
      </c>
    </row>
    <row r="15" spans="2:9" ht="75" x14ac:dyDescent="0.25">
      <c r="B15" s="80"/>
      <c r="C15" s="124" t="s">
        <v>480</v>
      </c>
      <c r="D15" s="82"/>
      <c r="E15" s="125">
        <v>50</v>
      </c>
      <c r="F15" s="84"/>
      <c r="G15" s="87"/>
      <c r="H15" s="51" t="e">
        <f t="shared" si="0"/>
        <v>#DIV/0!</v>
      </c>
      <c r="I15" s="36">
        <f t="shared" si="1"/>
        <v>0</v>
      </c>
    </row>
    <row r="16" spans="2:9" ht="29.25" customHeight="1" thickBot="1" x14ac:dyDescent="0.3">
      <c r="B16" s="80"/>
      <c r="C16" s="124" t="s">
        <v>479</v>
      </c>
      <c r="D16" s="82"/>
      <c r="E16" s="125">
        <v>400</v>
      </c>
      <c r="F16" s="84"/>
      <c r="G16" s="87"/>
      <c r="H16" s="51" t="e">
        <f t="shared" si="0"/>
        <v>#DIV/0!</v>
      </c>
      <c r="I16" s="36">
        <f t="shared" si="1"/>
        <v>0</v>
      </c>
    </row>
    <row r="17" spans="1:9" ht="32.25" customHeight="1" thickBot="1" x14ac:dyDescent="0.3">
      <c r="B17" s="2"/>
      <c r="C17" s="2"/>
      <c r="D17" s="2"/>
      <c r="E17" s="2"/>
      <c r="F17" s="2"/>
      <c r="G17" s="151" t="s">
        <v>19</v>
      </c>
      <c r="H17" s="152"/>
      <c r="I17" s="65">
        <f>SUM(I13:I16)</f>
        <v>0</v>
      </c>
    </row>
    <row r="18" spans="1:9" ht="32.25" customHeight="1" thickBot="1" x14ac:dyDescent="0.3">
      <c r="B18" s="2"/>
      <c r="C18" s="2"/>
      <c r="D18" s="2"/>
      <c r="E18" s="2"/>
      <c r="F18" s="2"/>
      <c r="G18" s="2"/>
      <c r="H18" s="2"/>
      <c r="I18" s="2"/>
    </row>
    <row r="19" spans="1:9" ht="18.75" customHeight="1" thickBot="1" x14ac:dyDescent="0.3">
      <c r="B19" s="153" t="s">
        <v>4</v>
      </c>
      <c r="C19" s="154"/>
      <c r="D19" s="154"/>
      <c r="E19" s="154"/>
      <c r="F19" s="155"/>
    </row>
    <row r="20" spans="1:9" ht="30" customHeight="1" x14ac:dyDescent="0.25">
      <c r="A20" s="1"/>
      <c r="B20" s="7" t="s">
        <v>24</v>
      </c>
      <c r="C20" s="8" t="s">
        <v>2</v>
      </c>
      <c r="D20" s="8" t="s">
        <v>25</v>
      </c>
      <c r="E20" s="8" t="s">
        <v>26</v>
      </c>
      <c r="F20" s="9" t="s">
        <v>3</v>
      </c>
    </row>
    <row r="21" spans="1:9" ht="18" customHeight="1" x14ac:dyDescent="0.25">
      <c r="B21" s="77"/>
      <c r="C21" s="90"/>
      <c r="D21" s="91"/>
      <c r="E21" s="91"/>
      <c r="F21" s="34">
        <f>B21*D21+B21*E21</f>
        <v>0</v>
      </c>
    </row>
    <row r="22" spans="1:9" ht="18" customHeight="1" x14ac:dyDescent="0.25">
      <c r="B22" s="115"/>
      <c r="C22" s="116"/>
      <c r="D22" s="93"/>
      <c r="E22" s="93"/>
      <c r="F22" s="34">
        <f t="shared" ref="F22:F24" si="2">B22*D22+B22*E22</f>
        <v>0</v>
      </c>
    </row>
    <row r="23" spans="1:9" ht="18" customHeight="1" x14ac:dyDescent="0.25">
      <c r="B23" s="115"/>
      <c r="C23" s="116"/>
      <c r="D23" s="93"/>
      <c r="E23" s="93"/>
      <c r="F23" s="34">
        <f t="shared" si="2"/>
        <v>0</v>
      </c>
    </row>
    <row r="24" spans="1:9" ht="18" customHeight="1" x14ac:dyDescent="0.25">
      <c r="B24" s="115"/>
      <c r="C24" s="116"/>
      <c r="D24" s="93"/>
      <c r="E24" s="93"/>
      <c r="F24" s="34">
        <f t="shared" si="2"/>
        <v>0</v>
      </c>
    </row>
    <row r="25" spans="1:9" ht="18" customHeight="1" thickBot="1" x14ac:dyDescent="0.3">
      <c r="B25" s="40"/>
      <c r="C25" s="41"/>
      <c r="D25" s="42"/>
      <c r="E25" s="42"/>
      <c r="F25" s="15">
        <f>B25*D25+B25*E25</f>
        <v>0</v>
      </c>
    </row>
    <row r="26" spans="1:9" ht="17.25" customHeight="1" thickBot="1" x14ac:dyDescent="0.3">
      <c r="B26" s="1"/>
      <c r="C26" s="1"/>
      <c r="D26" s="1"/>
      <c r="E26" s="24" t="s">
        <v>22</v>
      </c>
      <c r="F26" s="25">
        <f>SUM(F21:F25)</f>
        <v>0</v>
      </c>
    </row>
    <row r="27" spans="1:9" ht="17.25" customHeight="1" x14ac:dyDescent="0.25">
      <c r="B27" s="1"/>
      <c r="C27" s="1"/>
      <c r="D27" s="1"/>
      <c r="E27" s="1"/>
      <c r="F27" s="1"/>
    </row>
    <row r="28" spans="1:9" ht="15.75" thickBot="1" x14ac:dyDescent="0.3"/>
    <row r="29" spans="1:9" ht="42" customHeight="1" x14ac:dyDescent="0.25">
      <c r="B29" s="58" t="s">
        <v>8</v>
      </c>
      <c r="C29" s="59" t="s">
        <v>12</v>
      </c>
      <c r="D29" s="60" t="s">
        <v>10</v>
      </c>
    </row>
    <row r="30" spans="1:9" ht="15.75" thickBot="1" x14ac:dyDescent="0.3">
      <c r="B30" s="71">
        <f>150000*5</f>
        <v>750000</v>
      </c>
      <c r="C30" s="14">
        <f>(F26+I17)*5</f>
        <v>0</v>
      </c>
      <c r="D30" s="62">
        <f>1-C30/B30</f>
        <v>1</v>
      </c>
    </row>
    <row r="32" spans="1:9" ht="15.75" thickBot="1" x14ac:dyDescent="0.3"/>
    <row r="33" spans="2:7" x14ac:dyDescent="0.25">
      <c r="B33" s="156" t="s">
        <v>475</v>
      </c>
      <c r="C33" s="157"/>
      <c r="D33" s="157"/>
      <c r="E33" s="158"/>
    </row>
    <row r="34" spans="2:7" x14ac:dyDescent="0.25">
      <c r="B34" s="44" t="s">
        <v>27</v>
      </c>
      <c r="C34" s="139" t="s">
        <v>28</v>
      </c>
      <c r="D34" s="139"/>
      <c r="E34" s="45" t="s">
        <v>29</v>
      </c>
    </row>
    <row r="35" spans="2:7" x14ac:dyDescent="0.25">
      <c r="B35" s="77"/>
      <c r="C35" s="140"/>
      <c r="D35" s="140"/>
      <c r="E35" s="78"/>
    </row>
    <row r="36" spans="2:7" x14ac:dyDescent="0.25">
      <c r="B36" s="77"/>
      <c r="C36" s="140"/>
      <c r="D36" s="140"/>
      <c r="E36" s="78"/>
    </row>
    <row r="37" spans="2:7" x14ac:dyDescent="0.25">
      <c r="B37" s="77"/>
      <c r="C37" s="140"/>
      <c r="D37" s="140"/>
      <c r="E37" s="78"/>
    </row>
    <row r="38" spans="2:7" x14ac:dyDescent="0.25">
      <c r="B38" s="77"/>
      <c r="C38" s="140"/>
      <c r="D38" s="140"/>
      <c r="E38" s="78"/>
    </row>
    <row r="39" spans="2:7" x14ac:dyDescent="0.25">
      <c r="B39" s="77"/>
      <c r="C39" s="140"/>
      <c r="D39" s="140"/>
      <c r="E39" s="78"/>
    </row>
    <row r="40" spans="2:7" x14ac:dyDescent="0.25">
      <c r="B40" s="77"/>
      <c r="C40" s="140"/>
      <c r="D40" s="140"/>
      <c r="E40" s="78"/>
    </row>
    <row r="41" spans="2:7" x14ac:dyDescent="0.25">
      <c r="B41" s="77"/>
      <c r="C41" s="140"/>
      <c r="D41" s="140"/>
      <c r="E41" s="78"/>
    </row>
    <row r="42" spans="2:7" x14ac:dyDescent="0.25">
      <c r="B42" s="77"/>
      <c r="C42" s="140"/>
      <c r="D42" s="140"/>
      <c r="E42" s="78"/>
    </row>
    <row r="43" spans="2:7" x14ac:dyDescent="0.25">
      <c r="B43" s="77"/>
      <c r="C43" s="140"/>
      <c r="D43" s="140"/>
      <c r="E43" s="78"/>
    </row>
    <row r="44" spans="2:7" ht="15.75" thickBot="1" x14ac:dyDescent="0.3">
      <c r="B44" s="40"/>
      <c r="C44" s="141"/>
      <c r="D44" s="141"/>
      <c r="E44" s="79"/>
    </row>
    <row r="46" spans="2:7" ht="16.5" x14ac:dyDescent="0.3">
      <c r="B46" s="135" t="s">
        <v>35</v>
      </c>
      <c r="C46" s="135"/>
      <c r="D46" s="135"/>
      <c r="E46" s="135"/>
      <c r="F46" s="135"/>
      <c r="G46" s="97"/>
    </row>
    <row r="47" spans="2:7" ht="16.5" x14ac:dyDescent="0.25">
      <c r="B47" s="138" t="s">
        <v>36</v>
      </c>
      <c r="C47" s="138"/>
      <c r="D47" s="138"/>
      <c r="E47" s="138"/>
      <c r="F47" s="138"/>
      <c r="G47" s="100"/>
    </row>
  </sheetData>
  <sheetProtection formatCells="0" formatColumns="0" formatRows="0" insertColumns="0" insertRows="0" insertHyperlinks="0" deleteColumns="0" deleteRows="0" sort="0" autoFilter="0" pivotTables="0"/>
  <mergeCells count="23">
    <mergeCell ref="D8:F9"/>
    <mergeCell ref="C2:E2"/>
    <mergeCell ref="C3:E3"/>
    <mergeCell ref="C4:E4"/>
    <mergeCell ref="C5:E5"/>
    <mergeCell ref="C6:E6"/>
    <mergeCell ref="C41:D41"/>
    <mergeCell ref="B11:I11"/>
    <mergeCell ref="G17:H17"/>
    <mergeCell ref="B19:F19"/>
    <mergeCell ref="B33:E33"/>
    <mergeCell ref="C34:D34"/>
    <mergeCell ref="C35:D35"/>
    <mergeCell ref="C36:D36"/>
    <mergeCell ref="C37:D37"/>
    <mergeCell ref="C38:D38"/>
    <mergeCell ref="C39:D39"/>
    <mergeCell ref="C40:D40"/>
    <mergeCell ref="C42:D42"/>
    <mergeCell ref="C43:D43"/>
    <mergeCell ref="C44:D44"/>
    <mergeCell ref="B46:F46"/>
    <mergeCell ref="B47:F47"/>
  </mergeCells>
  <pageMargins left="0.7" right="0.7" top="0.75" bottom="0.75" header="0.3" footer="0.3"/>
  <pageSetup paperSize="9" scale="4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88"/>
  <sheetViews>
    <sheetView zoomScale="90" zoomScaleNormal="90" workbookViewId="0">
      <selection activeCell="E65" sqref="E65"/>
    </sheetView>
  </sheetViews>
  <sheetFormatPr defaultRowHeight="15" x14ac:dyDescent="0.25"/>
  <cols>
    <col min="1" max="1" width="6.7109375" customWidth="1"/>
    <col min="2" max="2" width="21.42578125" bestFit="1" customWidth="1"/>
    <col min="3" max="3" width="32.4257812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48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7" customHeight="1" thickBot="1" x14ac:dyDescent="0.3">
      <c r="B13" s="72"/>
      <c r="C13" s="96" t="s">
        <v>49</v>
      </c>
      <c r="D13" s="73"/>
      <c r="E13" s="102">
        <v>48000</v>
      </c>
      <c r="F13" s="74"/>
      <c r="G13" s="75"/>
      <c r="H13" s="50" t="e">
        <f>G13/D13</f>
        <v>#DIV/0!</v>
      </c>
      <c r="I13" s="63">
        <f>F13*G13</f>
        <v>0</v>
      </c>
    </row>
    <row r="14" spans="2:9" ht="32.25" customHeight="1" thickBot="1" x14ac:dyDescent="0.3">
      <c r="B14" s="2"/>
      <c r="C14" s="2"/>
      <c r="D14" s="2"/>
      <c r="E14" s="2"/>
      <c r="F14" s="2"/>
      <c r="G14" s="151" t="s">
        <v>19</v>
      </c>
      <c r="H14" s="152"/>
      <c r="I14" s="65">
        <f>SUM(I13:I13)</f>
        <v>0</v>
      </c>
    </row>
    <row r="15" spans="2:9" ht="32.25" customHeight="1" thickBot="1" x14ac:dyDescent="0.3">
      <c r="B15" s="2"/>
      <c r="C15" s="2"/>
      <c r="D15" s="2"/>
      <c r="E15" s="2"/>
      <c r="F15" s="2"/>
      <c r="G15" s="2"/>
      <c r="H15" s="2"/>
      <c r="I15" s="101"/>
    </row>
    <row r="16" spans="2:9" ht="15.75" thickBot="1" x14ac:dyDescent="0.3">
      <c r="B16" s="148" t="s">
        <v>6</v>
      </c>
      <c r="C16" s="149"/>
      <c r="D16" s="149"/>
      <c r="E16" s="149"/>
      <c r="F16" s="149"/>
      <c r="G16" s="149"/>
      <c r="H16" s="149"/>
      <c r="I16" s="150"/>
    </row>
    <row r="17" spans="2:9" ht="60" x14ac:dyDescent="0.25">
      <c r="B17" s="7" t="s">
        <v>38</v>
      </c>
      <c r="C17" s="8" t="s">
        <v>39</v>
      </c>
      <c r="D17" s="8" t="s">
        <v>14</v>
      </c>
      <c r="E17" s="8" t="s">
        <v>15</v>
      </c>
      <c r="F17" s="8" t="s">
        <v>16</v>
      </c>
      <c r="G17" s="8" t="s">
        <v>1</v>
      </c>
      <c r="H17" s="8" t="s">
        <v>20</v>
      </c>
      <c r="I17" s="9" t="s">
        <v>0</v>
      </c>
    </row>
    <row r="18" spans="2:9" ht="32.25" customHeight="1" thickBot="1" x14ac:dyDescent="0.3">
      <c r="B18" s="72"/>
      <c r="C18" s="96" t="s">
        <v>49</v>
      </c>
      <c r="D18" s="73"/>
      <c r="E18" s="102">
        <v>21000</v>
      </c>
      <c r="F18" s="74"/>
      <c r="G18" s="75"/>
      <c r="H18" s="50" t="e">
        <f>G18/D18</f>
        <v>#DIV/0!</v>
      </c>
      <c r="I18" s="63">
        <f>F18*G18</f>
        <v>0</v>
      </c>
    </row>
    <row r="19" spans="2:9" ht="32.25" customHeight="1" thickBot="1" x14ac:dyDescent="0.3">
      <c r="B19" s="2"/>
      <c r="C19" s="2"/>
      <c r="D19" s="2"/>
      <c r="E19" s="2"/>
      <c r="F19" s="2"/>
      <c r="G19" s="151" t="s">
        <v>19</v>
      </c>
      <c r="H19" s="152"/>
      <c r="I19" s="65">
        <f>SUM(I18:I18)</f>
        <v>0</v>
      </c>
    </row>
    <row r="20" spans="2:9" ht="32.25" customHeight="1" thickBot="1" x14ac:dyDescent="0.3">
      <c r="B20" s="2"/>
      <c r="C20" s="2"/>
      <c r="D20" s="2"/>
      <c r="E20" s="2"/>
      <c r="F20" s="2"/>
      <c r="G20" s="2"/>
      <c r="H20" s="2"/>
      <c r="I20" s="101"/>
    </row>
    <row r="21" spans="2:9" ht="15.75" thickBot="1" x14ac:dyDescent="0.3">
      <c r="B21" s="148" t="s">
        <v>5</v>
      </c>
      <c r="C21" s="149"/>
      <c r="D21" s="149"/>
      <c r="E21" s="149"/>
      <c r="F21" s="149"/>
      <c r="G21" s="149"/>
      <c r="H21" s="149"/>
      <c r="I21" s="150"/>
    </row>
    <row r="22" spans="2:9" ht="60" x14ac:dyDescent="0.25">
      <c r="B22" s="7" t="s">
        <v>38</v>
      </c>
      <c r="C22" s="8" t="s">
        <v>39</v>
      </c>
      <c r="D22" s="8" t="s">
        <v>14</v>
      </c>
      <c r="E22" s="8" t="s">
        <v>15</v>
      </c>
      <c r="F22" s="8" t="s">
        <v>16</v>
      </c>
      <c r="G22" s="8" t="s">
        <v>1</v>
      </c>
      <c r="H22" s="8" t="s">
        <v>20</v>
      </c>
      <c r="I22" s="9" t="s">
        <v>0</v>
      </c>
    </row>
    <row r="23" spans="2:9" ht="32.25" customHeight="1" thickBot="1" x14ac:dyDescent="0.3">
      <c r="B23" s="72"/>
      <c r="C23" s="96" t="s">
        <v>49</v>
      </c>
      <c r="D23" s="73"/>
      <c r="E23" s="102">
        <v>25000</v>
      </c>
      <c r="F23" s="74"/>
      <c r="G23" s="75"/>
      <c r="H23" s="50" t="e">
        <f>G23/D23</f>
        <v>#DIV/0!</v>
      </c>
      <c r="I23" s="63">
        <f>F23*G23</f>
        <v>0</v>
      </c>
    </row>
    <row r="24" spans="2:9" ht="32.25" customHeight="1" thickBot="1" x14ac:dyDescent="0.3">
      <c r="B24" s="2"/>
      <c r="C24" s="2"/>
      <c r="D24" s="2"/>
      <c r="E24" s="2"/>
      <c r="F24" s="2"/>
      <c r="G24" s="151" t="s">
        <v>19</v>
      </c>
      <c r="H24" s="152"/>
      <c r="I24" s="65">
        <f>SUM(I23:I23)</f>
        <v>0</v>
      </c>
    </row>
    <row r="25" spans="2:9" ht="32.25" customHeight="1" thickBot="1" x14ac:dyDescent="0.3">
      <c r="B25" s="2"/>
      <c r="C25" s="2"/>
      <c r="D25" s="2"/>
      <c r="E25" s="2"/>
      <c r="F25" s="2"/>
      <c r="G25" s="2"/>
      <c r="H25" s="2"/>
      <c r="I25" s="101"/>
    </row>
    <row r="26" spans="2:9" ht="15.75" thickBot="1" x14ac:dyDescent="0.3">
      <c r="B26" s="148" t="s">
        <v>7</v>
      </c>
      <c r="C26" s="149"/>
      <c r="D26" s="149"/>
      <c r="E26" s="149"/>
      <c r="F26" s="149"/>
      <c r="G26" s="149"/>
      <c r="H26" s="149"/>
      <c r="I26" s="150"/>
    </row>
    <row r="27" spans="2:9" ht="60" x14ac:dyDescent="0.25">
      <c r="B27" s="7" t="s">
        <v>38</v>
      </c>
      <c r="C27" s="8" t="s">
        <v>39</v>
      </c>
      <c r="D27" s="8" t="s">
        <v>14</v>
      </c>
      <c r="E27" s="8" t="s">
        <v>15</v>
      </c>
      <c r="F27" s="8" t="s">
        <v>16</v>
      </c>
      <c r="G27" s="8" t="s">
        <v>1</v>
      </c>
      <c r="H27" s="8" t="s">
        <v>20</v>
      </c>
      <c r="I27" s="9" t="s">
        <v>0</v>
      </c>
    </row>
    <row r="28" spans="2:9" ht="32.25" customHeight="1" thickBot="1" x14ac:dyDescent="0.3">
      <c r="B28" s="72"/>
      <c r="C28" s="96" t="s">
        <v>49</v>
      </c>
      <c r="D28" s="73"/>
      <c r="E28" s="102">
        <v>22000</v>
      </c>
      <c r="F28" s="74"/>
      <c r="G28" s="75"/>
      <c r="H28" s="50" t="e">
        <f>G28/D28</f>
        <v>#DIV/0!</v>
      </c>
      <c r="I28" s="63">
        <f>F28*G28</f>
        <v>0</v>
      </c>
    </row>
    <row r="29" spans="2:9" ht="32.25" customHeight="1" thickBot="1" x14ac:dyDescent="0.3">
      <c r="B29" s="2"/>
      <c r="C29" s="2"/>
      <c r="D29" s="2"/>
      <c r="E29" s="2"/>
      <c r="F29" s="2"/>
      <c r="G29" s="151" t="s">
        <v>19</v>
      </c>
      <c r="H29" s="152"/>
      <c r="I29" s="65">
        <f>SUM(I28:I28)</f>
        <v>0</v>
      </c>
    </row>
    <row r="30" spans="2:9" ht="32.25" customHeight="1" x14ac:dyDescent="0.25">
      <c r="B30" s="2"/>
      <c r="C30" s="2"/>
      <c r="D30" s="2"/>
      <c r="E30" s="2"/>
      <c r="F30" s="2"/>
      <c r="G30" s="2"/>
      <c r="H30" s="2"/>
      <c r="I30" s="101"/>
    </row>
    <row r="31" spans="2:9" ht="32.25" customHeight="1" thickBot="1" x14ac:dyDescent="0.3">
      <c r="B31" s="2"/>
      <c r="C31" s="2"/>
      <c r="D31" s="2"/>
      <c r="E31" s="2"/>
      <c r="F31" s="2"/>
      <c r="G31" s="2"/>
      <c r="H31" s="2"/>
      <c r="I31" s="2"/>
    </row>
    <row r="32" spans="2:9" ht="18.75" customHeight="1" thickBot="1" x14ac:dyDescent="0.3">
      <c r="B32" s="153" t="s">
        <v>4</v>
      </c>
      <c r="C32" s="154"/>
      <c r="D32" s="154"/>
      <c r="E32" s="154"/>
      <c r="F32" s="155"/>
    </row>
    <row r="33" spans="1:6" ht="30" customHeight="1" x14ac:dyDescent="0.25">
      <c r="A33" s="1"/>
      <c r="B33" s="7" t="s">
        <v>24</v>
      </c>
      <c r="C33" s="8" t="s">
        <v>2</v>
      </c>
      <c r="D33" s="8" t="s">
        <v>25</v>
      </c>
      <c r="E33" s="8" t="s">
        <v>26</v>
      </c>
      <c r="F33" s="9" t="s">
        <v>3</v>
      </c>
    </row>
    <row r="34" spans="1:6" ht="23.25" customHeight="1" thickBot="1" x14ac:dyDescent="0.3">
      <c r="A34" s="1"/>
      <c r="B34" s="80"/>
      <c r="C34" s="82"/>
      <c r="D34" s="82"/>
      <c r="E34" s="82"/>
      <c r="F34" s="15">
        <f t="shared" ref="F34:F37" si="0">B34*D34+B34*E34</f>
        <v>0</v>
      </c>
    </row>
    <row r="35" spans="1:6" ht="23.25" customHeight="1" thickBot="1" x14ac:dyDescent="0.3">
      <c r="A35" s="1"/>
      <c r="B35" s="80"/>
      <c r="C35" s="82"/>
      <c r="D35" s="82"/>
      <c r="E35" s="82"/>
      <c r="F35" s="15">
        <f t="shared" si="0"/>
        <v>0</v>
      </c>
    </row>
    <row r="36" spans="1:6" ht="23.25" customHeight="1" thickBot="1" x14ac:dyDescent="0.3">
      <c r="A36" s="1"/>
      <c r="B36" s="80"/>
      <c r="C36" s="82"/>
      <c r="D36" s="82"/>
      <c r="E36" s="82"/>
      <c r="F36" s="15">
        <f t="shared" si="0"/>
        <v>0</v>
      </c>
    </row>
    <row r="37" spans="1:6" ht="23.25" customHeight="1" thickBot="1" x14ac:dyDescent="0.3">
      <c r="A37" s="1"/>
      <c r="B37" s="80"/>
      <c r="C37" s="82"/>
      <c r="D37" s="82"/>
      <c r="E37" s="82"/>
      <c r="F37" s="15">
        <f t="shared" si="0"/>
        <v>0</v>
      </c>
    </row>
    <row r="38" spans="1:6" ht="23.25" customHeight="1" thickBot="1" x14ac:dyDescent="0.3">
      <c r="B38" s="40"/>
      <c r="C38" s="41"/>
      <c r="D38" s="42"/>
      <c r="E38" s="42"/>
      <c r="F38" s="15">
        <f>B38*D38+B38*E38</f>
        <v>0</v>
      </c>
    </row>
    <row r="39" spans="1:6" ht="17.25" customHeight="1" x14ac:dyDescent="0.25">
      <c r="B39" s="1"/>
      <c r="C39" s="1"/>
      <c r="D39" s="1"/>
      <c r="E39" s="1"/>
      <c r="F39" s="1"/>
    </row>
    <row r="40" spans="1:6" ht="17.25" customHeight="1" thickBot="1" x14ac:dyDescent="0.3">
      <c r="B40" s="1"/>
      <c r="C40" s="1"/>
      <c r="D40" s="1"/>
      <c r="E40" s="1"/>
      <c r="F40" s="1"/>
    </row>
    <row r="41" spans="1:6" ht="17.25" customHeight="1" thickBot="1" x14ac:dyDescent="0.3">
      <c r="B41" s="153" t="s">
        <v>6</v>
      </c>
      <c r="C41" s="154"/>
      <c r="D41" s="154"/>
      <c r="E41" s="154"/>
      <c r="F41" s="155"/>
    </row>
    <row r="42" spans="1:6" ht="30" x14ac:dyDescent="0.25">
      <c r="B42" s="7" t="s">
        <v>24</v>
      </c>
      <c r="C42" s="8" t="s">
        <v>2</v>
      </c>
      <c r="D42" s="8" t="s">
        <v>25</v>
      </c>
      <c r="E42" s="8" t="s">
        <v>26</v>
      </c>
      <c r="F42" s="9" t="s">
        <v>3</v>
      </c>
    </row>
    <row r="43" spans="1:6" ht="21.75" customHeight="1" thickBot="1" x14ac:dyDescent="0.3">
      <c r="B43" s="80"/>
      <c r="C43" s="82"/>
      <c r="D43" s="82"/>
      <c r="E43" s="82"/>
      <c r="F43" s="15">
        <f t="shared" ref="F43:F45" si="1">B43*D43+B43*E43</f>
        <v>0</v>
      </c>
    </row>
    <row r="44" spans="1:6" ht="21.75" customHeight="1" thickBot="1" x14ac:dyDescent="0.3">
      <c r="B44" s="80"/>
      <c r="C44" s="82"/>
      <c r="D44" s="82"/>
      <c r="E44" s="82"/>
      <c r="F44" s="15">
        <f t="shared" si="1"/>
        <v>0</v>
      </c>
    </row>
    <row r="45" spans="1:6" ht="21.75" customHeight="1" thickBot="1" x14ac:dyDescent="0.3">
      <c r="B45" s="80"/>
      <c r="C45" s="82"/>
      <c r="D45" s="82"/>
      <c r="E45" s="82"/>
      <c r="F45" s="15">
        <f t="shared" si="1"/>
        <v>0</v>
      </c>
    </row>
    <row r="46" spans="1:6" ht="21.75" customHeight="1" thickBot="1" x14ac:dyDescent="0.3">
      <c r="B46" s="40"/>
      <c r="C46" s="41"/>
      <c r="D46" s="42"/>
      <c r="E46" s="42"/>
      <c r="F46" s="15">
        <f>B46*D46+B46*E46</f>
        <v>0</v>
      </c>
    </row>
    <row r="47" spans="1:6" ht="17.25" customHeight="1" x14ac:dyDescent="0.25">
      <c r="B47" s="1"/>
      <c r="C47" s="1"/>
      <c r="D47" s="1"/>
      <c r="E47" s="1"/>
      <c r="F47" s="1"/>
    </row>
    <row r="48" spans="1:6" ht="17.25" customHeight="1" thickBot="1" x14ac:dyDescent="0.3">
      <c r="B48" s="1"/>
      <c r="C48" s="1"/>
      <c r="D48" s="1"/>
      <c r="E48" s="1"/>
      <c r="F48" s="1"/>
    </row>
    <row r="49" spans="2:6" ht="17.25" customHeight="1" thickBot="1" x14ac:dyDescent="0.3">
      <c r="B49" s="153" t="s">
        <v>5</v>
      </c>
      <c r="C49" s="154"/>
      <c r="D49" s="154"/>
      <c r="E49" s="154"/>
      <c r="F49" s="155"/>
    </row>
    <row r="50" spans="2:6" ht="30" x14ac:dyDescent="0.25">
      <c r="B50" s="7" t="s">
        <v>24</v>
      </c>
      <c r="C50" s="8" t="s">
        <v>2</v>
      </c>
      <c r="D50" s="8" t="s">
        <v>25</v>
      </c>
      <c r="E50" s="8" t="s">
        <v>26</v>
      </c>
      <c r="F50" s="9" t="s">
        <v>3</v>
      </c>
    </row>
    <row r="51" spans="2:6" ht="21.75" customHeight="1" thickBot="1" x14ac:dyDescent="0.3">
      <c r="B51" s="80"/>
      <c r="C51" s="82"/>
      <c r="D51" s="82"/>
      <c r="E51" s="82"/>
      <c r="F51" s="15">
        <f t="shared" ref="F51:F53" si="2">B51*D51+B51*E51</f>
        <v>0</v>
      </c>
    </row>
    <row r="52" spans="2:6" ht="21.75" customHeight="1" thickBot="1" x14ac:dyDescent="0.3">
      <c r="B52" s="80"/>
      <c r="C52" s="82"/>
      <c r="D52" s="82"/>
      <c r="E52" s="82"/>
      <c r="F52" s="15">
        <f t="shared" si="2"/>
        <v>0</v>
      </c>
    </row>
    <row r="53" spans="2:6" ht="21.75" customHeight="1" thickBot="1" x14ac:dyDescent="0.3">
      <c r="B53" s="80"/>
      <c r="C53" s="82"/>
      <c r="D53" s="82"/>
      <c r="E53" s="82"/>
      <c r="F53" s="15">
        <f t="shared" si="2"/>
        <v>0</v>
      </c>
    </row>
    <row r="54" spans="2:6" ht="21.75" customHeight="1" thickBot="1" x14ac:dyDescent="0.3">
      <c r="B54" s="40"/>
      <c r="C54" s="41"/>
      <c r="D54" s="42"/>
      <c r="E54" s="42"/>
      <c r="F54" s="15">
        <f>B54*D54+B54*E54</f>
        <v>0</v>
      </c>
    </row>
    <row r="55" spans="2:6" ht="17.25" customHeight="1" x14ac:dyDescent="0.25">
      <c r="B55" s="1"/>
      <c r="C55" s="1"/>
      <c r="D55" s="1"/>
      <c r="E55" s="1"/>
      <c r="F55" s="1"/>
    </row>
    <row r="56" spans="2:6" ht="17.25" customHeight="1" thickBot="1" x14ac:dyDescent="0.3">
      <c r="B56" s="1"/>
      <c r="C56" s="1"/>
      <c r="D56" s="1"/>
      <c r="E56" s="1"/>
      <c r="F56" s="1"/>
    </row>
    <row r="57" spans="2:6" ht="17.25" customHeight="1" thickBot="1" x14ac:dyDescent="0.3">
      <c r="B57" s="153" t="s">
        <v>7</v>
      </c>
      <c r="C57" s="154"/>
      <c r="D57" s="154"/>
      <c r="E57" s="154"/>
      <c r="F57" s="155"/>
    </row>
    <row r="58" spans="2:6" ht="30" x14ac:dyDescent="0.25">
      <c r="B58" s="7" t="s">
        <v>24</v>
      </c>
      <c r="C58" s="8" t="s">
        <v>2</v>
      </c>
      <c r="D58" s="8" t="s">
        <v>25</v>
      </c>
      <c r="E58" s="8" t="s">
        <v>26</v>
      </c>
      <c r="F58" s="9" t="s">
        <v>3</v>
      </c>
    </row>
    <row r="59" spans="2:6" ht="23.25" customHeight="1" thickBot="1" x14ac:dyDescent="0.3">
      <c r="B59" s="80"/>
      <c r="C59" s="82"/>
      <c r="D59" s="82"/>
      <c r="E59" s="82"/>
      <c r="F59" s="15">
        <f>B59*D59+B59*E59</f>
        <v>0</v>
      </c>
    </row>
    <row r="60" spans="2:6" ht="23.25" customHeight="1" thickBot="1" x14ac:dyDescent="0.3">
      <c r="B60" s="80"/>
      <c r="C60" s="82"/>
      <c r="D60" s="82"/>
      <c r="E60" s="82"/>
      <c r="F60" s="15">
        <f>B60*D60+B60*E60</f>
        <v>0</v>
      </c>
    </row>
    <row r="61" spans="2:6" ht="23.25" customHeight="1" thickBot="1" x14ac:dyDescent="0.3">
      <c r="B61" s="80"/>
      <c r="C61" s="82"/>
      <c r="D61" s="82"/>
      <c r="E61" s="82"/>
      <c r="F61" s="15">
        <f t="shared" ref="F61" si="3">B61*D61+B61*E61</f>
        <v>0</v>
      </c>
    </row>
    <row r="62" spans="2:6" ht="23.25" customHeight="1" thickBot="1" x14ac:dyDescent="0.3">
      <c r="B62" s="40"/>
      <c r="C62" s="41"/>
      <c r="D62" s="42"/>
      <c r="E62" s="42"/>
      <c r="F62" s="15">
        <f>B62*D62+B62*E62</f>
        <v>0</v>
      </c>
    </row>
    <row r="63" spans="2:6" ht="17.25" customHeight="1" x14ac:dyDescent="0.25">
      <c r="B63" s="1"/>
      <c r="C63" s="1"/>
      <c r="D63" s="1"/>
      <c r="E63" s="1"/>
      <c r="F63" s="1"/>
    </row>
    <row r="64" spans="2:6" ht="15.75" thickBot="1" x14ac:dyDescent="0.3"/>
    <row r="65" spans="2:5" ht="42" customHeight="1" x14ac:dyDescent="0.25">
      <c r="B65" s="58" t="s">
        <v>8</v>
      </c>
      <c r="C65" s="59" t="s">
        <v>12</v>
      </c>
      <c r="D65" s="60" t="s">
        <v>10</v>
      </c>
    </row>
    <row r="66" spans="2:5" ht="15.75" thickBot="1" x14ac:dyDescent="0.3">
      <c r="B66" s="71">
        <f>38000*5</f>
        <v>190000</v>
      </c>
      <c r="C66" s="14">
        <f>(F38+I14+F37+F34+I19+I24+I29+F43+F45+F46+F51+F53+F54+F59+F61+F62+F60+F52+F44+F36+F35)*5</f>
        <v>0</v>
      </c>
      <c r="D66" s="62">
        <f>1-C66/B66</f>
        <v>1</v>
      </c>
    </row>
    <row r="68" spans="2:5" ht="15.75" thickBot="1" x14ac:dyDescent="0.3"/>
    <row r="69" spans="2:5" x14ac:dyDescent="0.25">
      <c r="B69" s="156" t="s">
        <v>475</v>
      </c>
      <c r="C69" s="157"/>
      <c r="D69" s="157"/>
      <c r="E69" s="158"/>
    </row>
    <row r="70" spans="2:5" x14ac:dyDescent="0.25">
      <c r="B70" s="44" t="s">
        <v>27</v>
      </c>
      <c r="C70" s="139" t="s">
        <v>28</v>
      </c>
      <c r="D70" s="139"/>
      <c r="E70" s="45" t="s">
        <v>29</v>
      </c>
    </row>
    <row r="71" spans="2:5" x14ac:dyDescent="0.25">
      <c r="B71" s="77"/>
      <c r="C71" s="140"/>
      <c r="D71" s="140"/>
      <c r="E71" s="78"/>
    </row>
    <row r="72" spans="2:5" x14ac:dyDescent="0.25">
      <c r="B72" s="77"/>
      <c r="C72" s="140"/>
      <c r="D72" s="140"/>
      <c r="E72" s="78"/>
    </row>
    <row r="73" spans="2:5" x14ac:dyDescent="0.25">
      <c r="B73" s="77"/>
      <c r="C73" s="140"/>
      <c r="D73" s="140"/>
      <c r="E73" s="78"/>
    </row>
    <row r="74" spans="2:5" x14ac:dyDescent="0.25">
      <c r="B74" s="77"/>
      <c r="C74" s="140"/>
      <c r="D74" s="140"/>
      <c r="E74" s="78"/>
    </row>
    <row r="75" spans="2:5" x14ac:dyDescent="0.25">
      <c r="B75" s="77"/>
      <c r="C75" s="140"/>
      <c r="D75" s="140"/>
      <c r="E75" s="78"/>
    </row>
    <row r="76" spans="2:5" x14ac:dyDescent="0.25">
      <c r="B76" s="77"/>
      <c r="C76" s="140"/>
      <c r="D76" s="140"/>
      <c r="E76" s="78"/>
    </row>
    <row r="77" spans="2:5" x14ac:dyDescent="0.25">
      <c r="B77" s="77"/>
      <c r="C77" s="140"/>
      <c r="D77" s="140"/>
      <c r="E77" s="78"/>
    </row>
    <row r="78" spans="2:5" x14ac:dyDescent="0.25">
      <c r="B78" s="77"/>
      <c r="C78" s="140"/>
      <c r="D78" s="140"/>
      <c r="E78" s="78"/>
    </row>
    <row r="79" spans="2:5" x14ac:dyDescent="0.25">
      <c r="B79" s="77"/>
      <c r="C79" s="140"/>
      <c r="D79" s="140"/>
      <c r="E79" s="78"/>
    </row>
    <row r="80" spans="2:5" x14ac:dyDescent="0.25">
      <c r="B80" s="77"/>
      <c r="C80" s="140"/>
      <c r="D80" s="140"/>
      <c r="E80" s="78"/>
    </row>
    <row r="81" spans="2:14" x14ac:dyDescent="0.25">
      <c r="B81" s="77"/>
      <c r="C81" s="140"/>
      <c r="D81" s="140"/>
      <c r="E81" s="78"/>
    </row>
    <row r="82" spans="2:14" x14ac:dyDescent="0.25">
      <c r="B82" s="77"/>
      <c r="C82" s="140"/>
      <c r="D82" s="140"/>
      <c r="E82" s="78"/>
    </row>
    <row r="83" spans="2:14" x14ac:dyDescent="0.25">
      <c r="B83" s="77"/>
      <c r="C83" s="140"/>
      <c r="D83" s="140"/>
      <c r="E83" s="78"/>
    </row>
    <row r="84" spans="2:14" ht="15.75" thickBot="1" x14ac:dyDescent="0.3">
      <c r="B84" s="40"/>
      <c r="C84" s="141"/>
      <c r="D84" s="141"/>
      <c r="E84" s="79"/>
    </row>
    <row r="86" spans="2:14" ht="16.5" x14ac:dyDescent="0.3">
      <c r="B86" s="135" t="s">
        <v>35</v>
      </c>
      <c r="C86" s="135"/>
      <c r="D86" s="135"/>
      <c r="E86" s="135"/>
      <c r="F86" s="135"/>
      <c r="G86" s="97"/>
      <c r="H86" s="97"/>
      <c r="I86" s="97"/>
      <c r="J86" s="97"/>
      <c r="K86" s="97"/>
      <c r="L86" s="97"/>
      <c r="M86" s="97"/>
      <c r="N86" s="97"/>
    </row>
    <row r="87" spans="2:14" ht="16.5" customHeight="1" x14ac:dyDescent="0.25">
      <c r="B87" s="138" t="s">
        <v>36</v>
      </c>
      <c r="C87" s="138"/>
      <c r="D87" s="138"/>
      <c r="E87" s="138"/>
      <c r="F87" s="138"/>
      <c r="G87" s="100"/>
      <c r="H87" s="99"/>
      <c r="I87" s="99"/>
      <c r="J87" s="99"/>
      <c r="K87" s="99"/>
      <c r="L87" s="99"/>
      <c r="M87" s="99"/>
    </row>
    <row r="88" spans="2:14" ht="16.5" x14ac:dyDescent="0.25">
      <c r="B88" s="98"/>
      <c r="C88" s="136"/>
      <c r="D88" s="136"/>
      <c r="E88" s="136"/>
      <c r="F88" s="137"/>
      <c r="G88" s="137"/>
      <c r="H88" s="99"/>
      <c r="I88" s="99"/>
      <c r="J88" s="99"/>
      <c r="K88" s="99"/>
      <c r="L88" s="99"/>
      <c r="M88" s="99"/>
      <c r="N88" s="99"/>
    </row>
  </sheetData>
  <sheetProtection formatCells="0" formatColumns="0" formatRows="0" insertColumns="0" insertRows="0" insertHyperlinks="0" deleteColumns="0" deleteRows="0" sort="0" autoFilter="0" pivotTables="0"/>
  <mergeCells count="38">
    <mergeCell ref="C82:D82"/>
    <mergeCell ref="B49:F49"/>
    <mergeCell ref="B87:F87"/>
    <mergeCell ref="C88:E88"/>
    <mergeCell ref="F88:G88"/>
    <mergeCell ref="B69:E69"/>
    <mergeCell ref="C70:D70"/>
    <mergeCell ref="C71:D71"/>
    <mergeCell ref="C83:D83"/>
    <mergeCell ref="C84:D84"/>
    <mergeCell ref="B86:F86"/>
    <mergeCell ref="C76:D76"/>
    <mergeCell ref="C77:D77"/>
    <mergeCell ref="C78:D78"/>
    <mergeCell ref="C79:D79"/>
    <mergeCell ref="C80:D80"/>
    <mergeCell ref="C81:D81"/>
    <mergeCell ref="C2:E2"/>
    <mergeCell ref="C3:E3"/>
    <mergeCell ref="C4:E4"/>
    <mergeCell ref="C5:E5"/>
    <mergeCell ref="C6:E6"/>
    <mergeCell ref="D8:F9"/>
    <mergeCell ref="C72:D72"/>
    <mergeCell ref="C73:D73"/>
    <mergeCell ref="C74:D74"/>
    <mergeCell ref="C75:D75"/>
    <mergeCell ref="B57:F57"/>
    <mergeCell ref="B11:I11"/>
    <mergeCell ref="G14:H14"/>
    <mergeCell ref="B16:I16"/>
    <mergeCell ref="G19:H19"/>
    <mergeCell ref="B41:F41"/>
    <mergeCell ref="B21:I21"/>
    <mergeCell ref="G24:H24"/>
    <mergeCell ref="B26:I26"/>
    <mergeCell ref="G29:H29"/>
    <mergeCell ref="B32:F32"/>
  </mergeCells>
  <pageMargins left="0.7" right="0.7" top="0.75" bottom="0.75" header="0.3" footer="0.3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56"/>
  <sheetViews>
    <sheetView zoomScale="90" zoomScaleNormal="90" workbookViewId="0">
      <selection activeCell="B35" sqref="B35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50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7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30" x14ac:dyDescent="0.25">
      <c r="B13" s="72"/>
      <c r="C13" s="96" t="s">
        <v>51</v>
      </c>
      <c r="D13" s="73"/>
      <c r="E13" s="102">
        <v>25500</v>
      </c>
      <c r="F13" s="74"/>
      <c r="G13" s="75"/>
      <c r="H13" s="47" t="e">
        <f>G13/D13</f>
        <v>#DIV/0!</v>
      </c>
      <c r="I13" s="63">
        <f>F13*G13</f>
        <v>0</v>
      </c>
    </row>
    <row r="14" spans="2:9" ht="45" x14ac:dyDescent="0.25">
      <c r="B14" s="72"/>
      <c r="C14" s="96" t="s">
        <v>52</v>
      </c>
      <c r="D14" s="166"/>
      <c r="E14" s="167">
        <v>1100</v>
      </c>
      <c r="F14" s="168"/>
      <c r="G14" s="169"/>
      <c r="H14" s="170" t="e">
        <f>G14/D14</f>
        <v>#DIV/0!</v>
      </c>
      <c r="I14" s="165">
        <f>F14*G14</f>
        <v>0</v>
      </c>
    </row>
    <row r="15" spans="2:9" ht="45" x14ac:dyDescent="0.25">
      <c r="B15" s="72"/>
      <c r="C15" s="96" t="s">
        <v>53</v>
      </c>
      <c r="D15" s="166"/>
      <c r="E15" s="167"/>
      <c r="F15" s="168"/>
      <c r="G15" s="169"/>
      <c r="H15" s="170"/>
      <c r="I15" s="165"/>
    </row>
    <row r="16" spans="2:9" ht="27" customHeight="1" x14ac:dyDescent="0.25">
      <c r="B16" s="72"/>
      <c r="C16" s="96" t="s">
        <v>54</v>
      </c>
      <c r="D16" s="166"/>
      <c r="E16" s="167"/>
      <c r="F16" s="168"/>
      <c r="G16" s="169"/>
      <c r="H16" s="170"/>
      <c r="I16" s="165"/>
    </row>
    <row r="17" spans="1:9" ht="45" x14ac:dyDescent="0.25">
      <c r="B17" s="72"/>
      <c r="C17" s="96" t="s">
        <v>55</v>
      </c>
      <c r="D17" s="166"/>
      <c r="E17" s="167"/>
      <c r="F17" s="168"/>
      <c r="G17" s="169"/>
      <c r="H17" s="170"/>
      <c r="I17" s="165"/>
    </row>
    <row r="18" spans="1:9" ht="45" x14ac:dyDescent="0.25">
      <c r="B18" s="72"/>
      <c r="C18" s="96" t="s">
        <v>56</v>
      </c>
      <c r="D18" s="108"/>
      <c r="E18" s="125">
        <v>5200</v>
      </c>
      <c r="F18" s="109"/>
      <c r="G18" s="110"/>
      <c r="H18" s="47" t="e">
        <f t="shared" ref="H18:H22" si="0">G18/D18</f>
        <v>#DIV/0!</v>
      </c>
      <c r="I18" s="63">
        <f t="shared" ref="I18:I20" si="1">F18*G18</f>
        <v>0</v>
      </c>
    </row>
    <row r="19" spans="1:9" ht="27" customHeight="1" x14ac:dyDescent="0.25">
      <c r="B19" s="72"/>
      <c r="C19" s="96" t="s">
        <v>57</v>
      </c>
      <c r="D19" s="73"/>
      <c r="E19" s="113">
        <v>2000</v>
      </c>
      <c r="F19" s="74"/>
      <c r="G19" s="75"/>
      <c r="H19" s="47" t="e">
        <f t="shared" si="0"/>
        <v>#DIV/0!</v>
      </c>
      <c r="I19" s="63">
        <f t="shared" si="1"/>
        <v>0</v>
      </c>
    </row>
    <row r="20" spans="1:9" ht="27" customHeight="1" x14ac:dyDescent="0.25">
      <c r="B20" s="72"/>
      <c r="C20" s="96" t="s">
        <v>58</v>
      </c>
      <c r="D20" s="73"/>
      <c r="E20" s="113">
        <v>60</v>
      </c>
      <c r="F20" s="74"/>
      <c r="G20" s="75"/>
      <c r="H20" s="47" t="e">
        <f t="shared" si="0"/>
        <v>#DIV/0!</v>
      </c>
      <c r="I20" s="63">
        <f t="shared" si="1"/>
        <v>0</v>
      </c>
    </row>
    <row r="21" spans="1:9" ht="60" x14ac:dyDescent="0.25">
      <c r="B21" s="72"/>
      <c r="C21" s="96" t="s">
        <v>59</v>
      </c>
      <c r="D21" s="73"/>
      <c r="E21" s="113">
        <v>500</v>
      </c>
      <c r="F21" s="74"/>
      <c r="G21" s="75"/>
      <c r="H21" s="47" t="e">
        <f t="shared" si="0"/>
        <v>#DIV/0!</v>
      </c>
      <c r="I21" s="63">
        <f t="shared" ref="I21:I22" si="2">F21*G21</f>
        <v>0</v>
      </c>
    </row>
    <row r="22" spans="1:9" ht="42.75" customHeight="1" thickBot="1" x14ac:dyDescent="0.3">
      <c r="B22" s="37"/>
      <c r="C22" s="4" t="s">
        <v>60</v>
      </c>
      <c r="D22" s="38"/>
      <c r="E22" s="114">
        <v>190</v>
      </c>
      <c r="F22" s="76"/>
      <c r="G22" s="39"/>
      <c r="H22" s="48" t="e">
        <f t="shared" si="0"/>
        <v>#DIV/0!</v>
      </c>
      <c r="I22" s="64">
        <f t="shared" si="2"/>
        <v>0</v>
      </c>
    </row>
    <row r="23" spans="1:9" ht="32.25" customHeight="1" thickBot="1" x14ac:dyDescent="0.3">
      <c r="B23" s="2"/>
      <c r="C23" s="2"/>
      <c r="D23" s="2"/>
      <c r="E23" s="2"/>
      <c r="F23" s="2"/>
      <c r="G23" s="151" t="s">
        <v>19</v>
      </c>
      <c r="H23" s="152"/>
      <c r="I23" s="65">
        <f>SUM(I13:I22)</f>
        <v>0</v>
      </c>
    </row>
    <row r="24" spans="1:9" ht="32.25" customHeight="1" thickBot="1" x14ac:dyDescent="0.3">
      <c r="B24" s="2"/>
      <c r="C24" s="2"/>
      <c r="D24" s="2"/>
      <c r="E24" s="2"/>
      <c r="F24" s="2"/>
      <c r="G24" s="2"/>
      <c r="H24" s="2"/>
      <c r="I24" s="2"/>
    </row>
    <row r="25" spans="1:9" ht="18.75" customHeight="1" thickBot="1" x14ac:dyDescent="0.3">
      <c r="B25" s="153" t="s">
        <v>4</v>
      </c>
      <c r="C25" s="154"/>
      <c r="D25" s="154"/>
      <c r="E25" s="154"/>
      <c r="F25" s="155"/>
    </row>
    <row r="26" spans="1:9" ht="30" customHeight="1" x14ac:dyDescent="0.25">
      <c r="A26" s="1"/>
      <c r="B26" s="7" t="s">
        <v>24</v>
      </c>
      <c r="C26" s="8" t="s">
        <v>2</v>
      </c>
      <c r="D26" s="8" t="s">
        <v>25</v>
      </c>
      <c r="E26" s="8" t="s">
        <v>26</v>
      </c>
      <c r="F26" s="9" t="s">
        <v>3</v>
      </c>
    </row>
    <row r="27" spans="1:9" ht="24" customHeight="1" thickBot="1" x14ac:dyDescent="0.3">
      <c r="A27" s="1"/>
      <c r="B27" s="80"/>
      <c r="C27" s="82"/>
      <c r="D27" s="82"/>
      <c r="E27" s="82"/>
      <c r="F27" s="15">
        <f t="shared" ref="F27:F30" si="3">B27*D27+B27*E27</f>
        <v>0</v>
      </c>
    </row>
    <row r="28" spans="1:9" ht="24" customHeight="1" thickBot="1" x14ac:dyDescent="0.3">
      <c r="A28" s="1"/>
      <c r="B28" s="80"/>
      <c r="C28" s="82"/>
      <c r="D28" s="82"/>
      <c r="E28" s="82"/>
      <c r="F28" s="15">
        <f t="shared" si="3"/>
        <v>0</v>
      </c>
    </row>
    <row r="29" spans="1:9" ht="24" customHeight="1" thickBot="1" x14ac:dyDescent="0.3">
      <c r="A29" s="1"/>
      <c r="B29" s="132"/>
      <c r="C29" s="133"/>
      <c r="D29" s="133"/>
      <c r="E29" s="133"/>
      <c r="F29" s="15">
        <f t="shared" si="3"/>
        <v>0</v>
      </c>
    </row>
    <row r="30" spans="1:9" ht="24" customHeight="1" thickBot="1" x14ac:dyDescent="0.3">
      <c r="A30" s="1"/>
      <c r="B30" s="132"/>
      <c r="C30" s="133"/>
      <c r="D30" s="133"/>
      <c r="E30" s="133"/>
      <c r="F30" s="15">
        <f t="shared" si="3"/>
        <v>0</v>
      </c>
    </row>
    <row r="31" spans="1:9" ht="24" customHeight="1" thickBot="1" x14ac:dyDescent="0.3">
      <c r="B31" s="40"/>
      <c r="C31" s="41"/>
      <c r="D31" s="42"/>
      <c r="E31" s="42"/>
      <c r="F31" s="15">
        <f>B31*D31+B31*E31</f>
        <v>0</v>
      </c>
    </row>
    <row r="32" spans="1:9" ht="17.25" customHeight="1" x14ac:dyDescent="0.25">
      <c r="B32" s="1"/>
      <c r="C32" s="1"/>
      <c r="D32" s="1"/>
      <c r="E32" s="1"/>
      <c r="F32" s="1"/>
    </row>
    <row r="33" spans="2:5" ht="15.75" thickBot="1" x14ac:dyDescent="0.3"/>
    <row r="34" spans="2:5" ht="42" customHeight="1" x14ac:dyDescent="0.25">
      <c r="B34" s="58" t="s">
        <v>8</v>
      </c>
      <c r="C34" s="59" t="s">
        <v>12</v>
      </c>
      <c r="D34" s="60" t="s">
        <v>10</v>
      </c>
    </row>
    <row r="35" spans="2:5" ht="15.75" thickBot="1" x14ac:dyDescent="0.3">
      <c r="B35" s="71">
        <f>135000*5</f>
        <v>675000</v>
      </c>
      <c r="C35" s="14">
        <f>(F31+I23+F28+F27+F29+F30)*5</f>
        <v>0</v>
      </c>
      <c r="D35" s="62">
        <f>1-C35/B35</f>
        <v>1</v>
      </c>
    </row>
    <row r="37" spans="2:5" ht="15.75" thickBot="1" x14ac:dyDescent="0.3"/>
    <row r="38" spans="2:5" x14ac:dyDescent="0.25">
      <c r="B38" s="156" t="s">
        <v>475</v>
      </c>
      <c r="C38" s="157"/>
      <c r="D38" s="157"/>
      <c r="E38" s="158"/>
    </row>
    <row r="39" spans="2:5" x14ac:dyDescent="0.25">
      <c r="B39" s="44" t="s">
        <v>27</v>
      </c>
      <c r="C39" s="139" t="s">
        <v>28</v>
      </c>
      <c r="D39" s="139"/>
      <c r="E39" s="45" t="s">
        <v>29</v>
      </c>
    </row>
    <row r="40" spans="2:5" x14ac:dyDescent="0.25">
      <c r="B40" s="77"/>
      <c r="C40" s="140"/>
      <c r="D40" s="140"/>
      <c r="E40" s="78"/>
    </row>
    <row r="41" spans="2:5" x14ac:dyDescent="0.25">
      <c r="B41" s="77"/>
      <c r="C41" s="140"/>
      <c r="D41" s="140"/>
      <c r="E41" s="78"/>
    </row>
    <row r="42" spans="2:5" x14ac:dyDescent="0.25">
      <c r="B42" s="77"/>
      <c r="C42" s="140"/>
      <c r="D42" s="140"/>
      <c r="E42" s="78"/>
    </row>
    <row r="43" spans="2:5" x14ac:dyDescent="0.25">
      <c r="B43" s="77"/>
      <c r="C43" s="140"/>
      <c r="D43" s="140"/>
      <c r="E43" s="78"/>
    </row>
    <row r="44" spans="2:5" x14ac:dyDescent="0.25">
      <c r="B44" s="77"/>
      <c r="C44" s="140"/>
      <c r="D44" s="140"/>
      <c r="E44" s="78"/>
    </row>
    <row r="45" spans="2:5" x14ac:dyDescent="0.25">
      <c r="B45" s="77"/>
      <c r="C45" s="140"/>
      <c r="D45" s="140"/>
      <c r="E45" s="78"/>
    </row>
    <row r="46" spans="2:5" x14ac:dyDescent="0.25">
      <c r="B46" s="77"/>
      <c r="C46" s="140"/>
      <c r="D46" s="140"/>
      <c r="E46" s="78"/>
    </row>
    <row r="47" spans="2:5" x14ac:dyDescent="0.25">
      <c r="B47" s="77"/>
      <c r="C47" s="140"/>
      <c r="D47" s="140"/>
      <c r="E47" s="78"/>
    </row>
    <row r="48" spans="2:5" x14ac:dyDescent="0.25">
      <c r="B48" s="77"/>
      <c r="C48" s="140"/>
      <c r="D48" s="140"/>
      <c r="E48" s="78"/>
    </row>
    <row r="49" spans="2:7" x14ac:dyDescent="0.25">
      <c r="B49" s="77"/>
      <c r="C49" s="140"/>
      <c r="D49" s="140"/>
      <c r="E49" s="78"/>
    </row>
    <row r="50" spans="2:7" x14ac:dyDescent="0.25">
      <c r="B50" s="77"/>
      <c r="C50" s="140"/>
      <c r="D50" s="140"/>
      <c r="E50" s="78"/>
    </row>
    <row r="51" spans="2:7" x14ac:dyDescent="0.25">
      <c r="B51" s="77"/>
      <c r="C51" s="140"/>
      <c r="D51" s="140"/>
      <c r="E51" s="78"/>
    </row>
    <row r="52" spans="2:7" x14ac:dyDescent="0.25">
      <c r="B52" s="77"/>
      <c r="C52" s="140"/>
      <c r="D52" s="140"/>
      <c r="E52" s="78"/>
    </row>
    <row r="53" spans="2:7" ht="15.75" thickBot="1" x14ac:dyDescent="0.3">
      <c r="B53" s="40"/>
      <c r="C53" s="141"/>
      <c r="D53" s="141"/>
      <c r="E53" s="79"/>
    </row>
    <row r="55" spans="2:7" ht="16.5" x14ac:dyDescent="0.3">
      <c r="B55" s="135" t="s">
        <v>35</v>
      </c>
      <c r="C55" s="135"/>
      <c r="D55" s="135"/>
      <c r="E55" s="135"/>
      <c r="F55" s="135"/>
      <c r="G55" s="97"/>
    </row>
    <row r="56" spans="2:7" ht="16.5" x14ac:dyDescent="0.25">
      <c r="B56" s="138" t="s">
        <v>36</v>
      </c>
      <c r="C56" s="138"/>
      <c r="D56" s="138"/>
      <c r="E56" s="138"/>
      <c r="F56" s="138"/>
      <c r="G56" s="100"/>
    </row>
  </sheetData>
  <sheetProtection formatCells="0" formatColumns="0" formatRows="0" insertColumns="0" insertRows="0" insertHyperlinks="0" deleteColumns="0" deleteRows="0" sort="0" autoFilter="0" pivotTables="0"/>
  <mergeCells count="33">
    <mergeCell ref="C2:E2"/>
    <mergeCell ref="C3:E3"/>
    <mergeCell ref="C4:E4"/>
    <mergeCell ref="C5:E5"/>
    <mergeCell ref="C6:E6"/>
    <mergeCell ref="C50:D50"/>
    <mergeCell ref="D8:F9"/>
    <mergeCell ref="B11:I11"/>
    <mergeCell ref="G23:H23"/>
    <mergeCell ref="B25:F25"/>
    <mergeCell ref="B38:E38"/>
    <mergeCell ref="I14:I17"/>
    <mergeCell ref="D14:D17"/>
    <mergeCell ref="E14:E17"/>
    <mergeCell ref="F14:F17"/>
    <mergeCell ref="G14:G17"/>
    <mergeCell ref="H14:H17"/>
    <mergeCell ref="C51:D51"/>
    <mergeCell ref="B55:F55"/>
    <mergeCell ref="B56:F56"/>
    <mergeCell ref="C39:D39"/>
    <mergeCell ref="C40:D40"/>
    <mergeCell ref="C52:D52"/>
    <mergeCell ref="C53:D53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</mergeCells>
  <pageMargins left="0.7" right="0.7" top="0.75" bottom="0.75" header="0.3" footer="0.3"/>
  <pageSetup paperSize="9" scale="4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I66"/>
  <sheetViews>
    <sheetView zoomScale="90" zoomScaleNormal="90" workbookViewId="0">
      <selection activeCell="B43" sqref="B43"/>
    </sheetView>
  </sheetViews>
  <sheetFormatPr defaultRowHeight="15" x14ac:dyDescent="0.25"/>
  <cols>
    <col min="1" max="1" width="6.7109375" customWidth="1"/>
    <col min="2" max="2" width="21.140625" bestFit="1" customWidth="1"/>
    <col min="3" max="3" width="24.85546875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81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7</v>
      </c>
      <c r="C11" s="149"/>
      <c r="D11" s="149"/>
      <c r="E11" s="149"/>
      <c r="F11" s="149"/>
      <c r="G11" s="149"/>
      <c r="H11" s="149"/>
      <c r="I11" s="150"/>
    </row>
    <row r="12" spans="2:9" ht="60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30" x14ac:dyDescent="0.25">
      <c r="B13" s="80"/>
      <c r="C13" s="26" t="s">
        <v>61</v>
      </c>
      <c r="D13" s="82"/>
      <c r="E13" s="111">
        <v>5100</v>
      </c>
      <c r="F13" s="84"/>
      <c r="G13" s="87"/>
      <c r="H13" s="51" t="e">
        <f>G13/D13</f>
        <v>#DIV/0!</v>
      </c>
      <c r="I13" s="36">
        <f t="shared" ref="I13:I32" si="0">F13*G13</f>
        <v>0</v>
      </c>
    </row>
    <row r="14" spans="2:9" ht="30" x14ac:dyDescent="0.25">
      <c r="B14" s="80"/>
      <c r="C14" s="26" t="s">
        <v>62</v>
      </c>
      <c r="D14" s="82"/>
      <c r="E14" s="111">
        <v>2850</v>
      </c>
      <c r="F14" s="84"/>
      <c r="G14" s="87"/>
      <c r="H14" s="51" t="e">
        <f>G14/D14</f>
        <v>#DIV/0!</v>
      </c>
      <c r="I14" s="36">
        <f t="shared" si="0"/>
        <v>0</v>
      </c>
    </row>
    <row r="15" spans="2:9" ht="30" x14ac:dyDescent="0.25">
      <c r="B15" s="80"/>
      <c r="C15" s="26" t="s">
        <v>63</v>
      </c>
      <c r="D15" s="82"/>
      <c r="E15" s="111">
        <v>2350</v>
      </c>
      <c r="F15" s="84"/>
      <c r="G15" s="87"/>
      <c r="H15" s="51" t="e">
        <f>G15/D15</f>
        <v>#DIV/0!</v>
      </c>
      <c r="I15" s="36">
        <f t="shared" si="0"/>
        <v>0</v>
      </c>
    </row>
    <row r="16" spans="2:9" ht="30" x14ac:dyDescent="0.25">
      <c r="B16" s="80"/>
      <c r="C16" s="26" t="s">
        <v>64</v>
      </c>
      <c r="D16" s="82"/>
      <c r="E16" s="111">
        <v>2350</v>
      </c>
      <c r="F16" s="84"/>
      <c r="G16" s="87"/>
      <c r="H16" s="51" t="e">
        <f t="shared" ref="H16:H25" si="1">G16/D16</f>
        <v>#DIV/0!</v>
      </c>
      <c r="I16" s="36">
        <f t="shared" si="0"/>
        <v>0</v>
      </c>
    </row>
    <row r="17" spans="2:9" ht="30" x14ac:dyDescent="0.25">
      <c r="B17" s="80"/>
      <c r="C17" s="26" t="s">
        <v>65</v>
      </c>
      <c r="D17" s="82"/>
      <c r="E17" s="111">
        <v>1200</v>
      </c>
      <c r="F17" s="84"/>
      <c r="G17" s="87"/>
      <c r="H17" s="51" t="e">
        <f t="shared" si="1"/>
        <v>#DIV/0!</v>
      </c>
      <c r="I17" s="36">
        <f t="shared" si="0"/>
        <v>0</v>
      </c>
    </row>
    <row r="18" spans="2:9" ht="30" x14ac:dyDescent="0.25">
      <c r="B18" s="80"/>
      <c r="C18" s="26" t="s">
        <v>66</v>
      </c>
      <c r="D18" s="82"/>
      <c r="E18" s="111">
        <v>1200</v>
      </c>
      <c r="F18" s="84"/>
      <c r="G18" s="87"/>
      <c r="H18" s="51" t="e">
        <f t="shared" si="1"/>
        <v>#DIV/0!</v>
      </c>
      <c r="I18" s="36">
        <f t="shared" si="0"/>
        <v>0</v>
      </c>
    </row>
    <row r="19" spans="2:9" ht="30" x14ac:dyDescent="0.25">
      <c r="B19" s="80"/>
      <c r="C19" s="26" t="s">
        <v>67</v>
      </c>
      <c r="D19" s="82"/>
      <c r="E19" s="111">
        <v>700</v>
      </c>
      <c r="F19" s="84"/>
      <c r="G19" s="87"/>
      <c r="H19" s="51" t="e">
        <f t="shared" si="1"/>
        <v>#DIV/0!</v>
      </c>
      <c r="I19" s="36">
        <f t="shared" si="0"/>
        <v>0</v>
      </c>
    </row>
    <row r="20" spans="2:9" ht="30" x14ac:dyDescent="0.25">
      <c r="B20" s="80"/>
      <c r="C20" s="26" t="s">
        <v>68</v>
      </c>
      <c r="D20" s="82"/>
      <c r="E20" s="111">
        <v>700</v>
      </c>
      <c r="F20" s="84"/>
      <c r="G20" s="87"/>
      <c r="H20" s="51" t="e">
        <f t="shared" si="1"/>
        <v>#DIV/0!</v>
      </c>
      <c r="I20" s="36">
        <f t="shared" si="0"/>
        <v>0</v>
      </c>
    </row>
    <row r="21" spans="2:9" ht="30" x14ac:dyDescent="0.25">
      <c r="B21" s="80"/>
      <c r="C21" s="26" t="s">
        <v>69</v>
      </c>
      <c r="D21" s="82"/>
      <c r="E21" s="111">
        <v>1100</v>
      </c>
      <c r="F21" s="84"/>
      <c r="G21" s="87"/>
      <c r="H21" s="51" t="e">
        <f t="shared" si="1"/>
        <v>#DIV/0!</v>
      </c>
      <c r="I21" s="36">
        <f t="shared" si="0"/>
        <v>0</v>
      </c>
    </row>
    <row r="22" spans="2:9" ht="30" x14ac:dyDescent="0.25">
      <c r="B22" s="80"/>
      <c r="C22" s="26" t="s">
        <v>70</v>
      </c>
      <c r="D22" s="82"/>
      <c r="E22" s="111">
        <v>1100</v>
      </c>
      <c r="F22" s="84"/>
      <c r="G22" s="87"/>
      <c r="H22" s="51" t="e">
        <f t="shared" si="1"/>
        <v>#DIV/0!</v>
      </c>
      <c r="I22" s="36">
        <f t="shared" si="0"/>
        <v>0</v>
      </c>
    </row>
    <row r="23" spans="2:9" ht="25.5" customHeight="1" x14ac:dyDescent="0.25">
      <c r="B23" s="80"/>
      <c r="C23" s="26" t="s">
        <v>71</v>
      </c>
      <c r="D23" s="82"/>
      <c r="E23" s="111">
        <v>3100</v>
      </c>
      <c r="F23" s="84"/>
      <c r="G23" s="87"/>
      <c r="H23" s="51" t="e">
        <f t="shared" si="1"/>
        <v>#DIV/0!</v>
      </c>
      <c r="I23" s="36">
        <f t="shared" si="0"/>
        <v>0</v>
      </c>
    </row>
    <row r="24" spans="2:9" ht="25.5" customHeight="1" x14ac:dyDescent="0.25">
      <c r="B24" s="80"/>
      <c r="C24" s="26" t="s">
        <v>72</v>
      </c>
      <c r="D24" s="82"/>
      <c r="E24" s="111">
        <v>650</v>
      </c>
      <c r="F24" s="84"/>
      <c r="G24" s="87"/>
      <c r="H24" s="51" t="e">
        <f t="shared" si="1"/>
        <v>#DIV/0!</v>
      </c>
      <c r="I24" s="36">
        <f t="shared" si="0"/>
        <v>0</v>
      </c>
    </row>
    <row r="25" spans="2:9" ht="25.5" customHeight="1" x14ac:dyDescent="0.25">
      <c r="B25" s="80"/>
      <c r="C25" s="26" t="s">
        <v>73</v>
      </c>
      <c r="D25" s="82"/>
      <c r="E25" s="111">
        <v>650</v>
      </c>
      <c r="F25" s="84"/>
      <c r="G25" s="87"/>
      <c r="H25" s="51" t="e">
        <f t="shared" si="1"/>
        <v>#DIV/0!</v>
      </c>
      <c r="I25" s="36">
        <f t="shared" si="0"/>
        <v>0</v>
      </c>
    </row>
    <row r="26" spans="2:9" ht="25.5" customHeight="1" x14ac:dyDescent="0.25">
      <c r="B26" s="80"/>
      <c r="C26" s="26" t="s">
        <v>74</v>
      </c>
      <c r="D26" s="82"/>
      <c r="E26" s="111">
        <v>650</v>
      </c>
      <c r="F26" s="84"/>
      <c r="G26" s="87"/>
      <c r="H26" s="51" t="e">
        <f t="shared" ref="H26:H32" si="2">G26/D26</f>
        <v>#DIV/0!</v>
      </c>
      <c r="I26" s="36">
        <f t="shared" si="0"/>
        <v>0</v>
      </c>
    </row>
    <row r="27" spans="2:9" ht="25.5" customHeight="1" x14ac:dyDescent="0.25">
      <c r="B27" s="80"/>
      <c r="C27" s="26" t="s">
        <v>75</v>
      </c>
      <c r="D27" s="82"/>
      <c r="E27" s="111">
        <v>650</v>
      </c>
      <c r="F27" s="84"/>
      <c r="G27" s="87"/>
      <c r="H27" s="51" t="e">
        <f t="shared" si="2"/>
        <v>#DIV/0!</v>
      </c>
      <c r="I27" s="36">
        <f t="shared" si="0"/>
        <v>0</v>
      </c>
    </row>
    <row r="28" spans="2:9" ht="25.5" customHeight="1" x14ac:dyDescent="0.25">
      <c r="B28" s="80"/>
      <c r="C28" s="26" t="s">
        <v>76</v>
      </c>
      <c r="D28" s="82"/>
      <c r="E28" s="111">
        <v>650</v>
      </c>
      <c r="F28" s="84"/>
      <c r="G28" s="87"/>
      <c r="H28" s="51" t="e">
        <f t="shared" si="2"/>
        <v>#DIV/0!</v>
      </c>
      <c r="I28" s="36">
        <f t="shared" si="0"/>
        <v>0</v>
      </c>
    </row>
    <row r="29" spans="2:9" ht="25.5" customHeight="1" x14ac:dyDescent="0.25">
      <c r="B29" s="80"/>
      <c r="C29" s="26" t="s">
        <v>77</v>
      </c>
      <c r="D29" s="82"/>
      <c r="E29" s="111">
        <v>650</v>
      </c>
      <c r="F29" s="84"/>
      <c r="G29" s="87"/>
      <c r="H29" s="51" t="e">
        <f t="shared" si="2"/>
        <v>#DIV/0!</v>
      </c>
      <c r="I29" s="36">
        <f t="shared" si="0"/>
        <v>0</v>
      </c>
    </row>
    <row r="30" spans="2:9" ht="25.5" customHeight="1" x14ac:dyDescent="0.25">
      <c r="B30" s="80"/>
      <c r="C30" s="26" t="s">
        <v>78</v>
      </c>
      <c r="D30" s="82"/>
      <c r="E30" s="111">
        <v>650</v>
      </c>
      <c r="F30" s="84"/>
      <c r="G30" s="87"/>
      <c r="H30" s="51" t="e">
        <f t="shared" si="2"/>
        <v>#DIV/0!</v>
      </c>
      <c r="I30" s="36">
        <f t="shared" si="0"/>
        <v>0</v>
      </c>
    </row>
    <row r="31" spans="2:9" ht="25.5" customHeight="1" x14ac:dyDescent="0.25">
      <c r="B31" s="80"/>
      <c r="C31" s="26" t="s">
        <v>79</v>
      </c>
      <c r="D31" s="82"/>
      <c r="E31" s="111">
        <v>800</v>
      </c>
      <c r="F31" s="84"/>
      <c r="G31" s="87"/>
      <c r="H31" s="51" t="e">
        <f t="shared" si="2"/>
        <v>#DIV/0!</v>
      </c>
      <c r="I31" s="36">
        <f t="shared" si="0"/>
        <v>0</v>
      </c>
    </row>
    <row r="32" spans="2:9" ht="30.75" thickBot="1" x14ac:dyDescent="0.3">
      <c r="B32" s="81"/>
      <c r="C32" s="28" t="s">
        <v>80</v>
      </c>
      <c r="D32" s="83"/>
      <c r="E32" s="112">
        <v>2900</v>
      </c>
      <c r="F32" s="86"/>
      <c r="G32" s="88"/>
      <c r="H32" s="69" t="e">
        <f t="shared" si="2"/>
        <v>#DIV/0!</v>
      </c>
      <c r="I32" s="70">
        <f t="shared" si="0"/>
        <v>0</v>
      </c>
    </row>
    <row r="33" spans="2:9" ht="32.25" customHeight="1" thickBot="1" x14ac:dyDescent="0.3">
      <c r="B33" s="2"/>
      <c r="C33" s="2"/>
      <c r="D33" s="12"/>
      <c r="E33" s="12"/>
      <c r="F33" s="12"/>
      <c r="G33" s="163" t="s">
        <v>23</v>
      </c>
      <c r="H33" s="164"/>
      <c r="I33" s="35">
        <f>SUM(I13:I32)</f>
        <v>0</v>
      </c>
    </row>
    <row r="34" spans="2:9" ht="17.25" customHeight="1" thickBot="1" x14ac:dyDescent="0.3">
      <c r="B34" s="1"/>
      <c r="C34" s="1"/>
      <c r="D34" s="1"/>
      <c r="E34" s="1"/>
      <c r="F34" s="1"/>
    </row>
    <row r="35" spans="2:9" ht="15" customHeight="1" thickBot="1" x14ac:dyDescent="0.3">
      <c r="B35" s="153" t="s">
        <v>7</v>
      </c>
      <c r="C35" s="154"/>
      <c r="D35" s="154"/>
      <c r="E35" s="154"/>
      <c r="F35" s="155"/>
    </row>
    <row r="36" spans="2:9" ht="33.75" customHeight="1" x14ac:dyDescent="0.25">
      <c r="B36" s="7" t="s">
        <v>24</v>
      </c>
      <c r="C36" s="8" t="s">
        <v>2</v>
      </c>
      <c r="D36" s="8" t="s">
        <v>25</v>
      </c>
      <c r="E36" s="8" t="s">
        <v>26</v>
      </c>
      <c r="F36" s="9" t="s">
        <v>3</v>
      </c>
    </row>
    <row r="37" spans="2:9" ht="27" customHeight="1" thickBot="1" x14ac:dyDescent="0.3">
      <c r="B37" s="80"/>
      <c r="C37" s="82"/>
      <c r="D37" s="82"/>
      <c r="E37" s="82"/>
      <c r="F37" s="15">
        <f t="shared" ref="F37:F39" si="3">B37*D37+B37*E37</f>
        <v>0</v>
      </c>
    </row>
    <row r="38" spans="2:9" ht="27" customHeight="1" thickBot="1" x14ac:dyDescent="0.3">
      <c r="B38" s="80"/>
      <c r="C38" s="82"/>
      <c r="D38" s="82"/>
      <c r="E38" s="82"/>
      <c r="F38" s="15">
        <f t="shared" si="3"/>
        <v>0</v>
      </c>
    </row>
    <row r="39" spans="2:9" ht="27" customHeight="1" thickBot="1" x14ac:dyDescent="0.3">
      <c r="B39" s="80"/>
      <c r="C39" s="82"/>
      <c r="D39" s="82"/>
      <c r="E39" s="82"/>
      <c r="F39" s="15">
        <f t="shared" si="3"/>
        <v>0</v>
      </c>
    </row>
    <row r="40" spans="2:9" ht="27" customHeight="1" thickBot="1" x14ac:dyDescent="0.3">
      <c r="B40" s="40"/>
      <c r="C40" s="41"/>
      <c r="D40" s="43"/>
      <c r="E40" s="43"/>
      <c r="F40" s="15">
        <f>B40*D40+B40*E40</f>
        <v>0</v>
      </c>
    </row>
    <row r="41" spans="2:9" ht="15.75" thickBot="1" x14ac:dyDescent="0.3"/>
    <row r="42" spans="2:9" ht="42" customHeight="1" x14ac:dyDescent="0.25">
      <c r="B42" s="58" t="s">
        <v>8</v>
      </c>
      <c r="C42" s="59" t="s">
        <v>12</v>
      </c>
      <c r="D42" s="60" t="s">
        <v>10</v>
      </c>
    </row>
    <row r="43" spans="2:9" ht="15.75" thickBot="1" x14ac:dyDescent="0.3">
      <c r="B43" s="61">
        <f>150000*5</f>
        <v>750000</v>
      </c>
      <c r="C43" s="17">
        <f>(F40+I33+F39+F38+F37)*5</f>
        <v>0</v>
      </c>
      <c r="D43" s="62">
        <f>1-C43/B43</f>
        <v>1</v>
      </c>
    </row>
    <row r="45" spans="2:9" ht="15.75" thickBot="1" x14ac:dyDescent="0.3"/>
    <row r="46" spans="2:9" x14ac:dyDescent="0.25">
      <c r="B46" s="156" t="s">
        <v>475</v>
      </c>
      <c r="C46" s="157"/>
      <c r="D46" s="157"/>
      <c r="E46" s="158"/>
    </row>
    <row r="47" spans="2:9" x14ac:dyDescent="0.25">
      <c r="B47" s="44" t="s">
        <v>27</v>
      </c>
      <c r="C47" s="139" t="s">
        <v>28</v>
      </c>
      <c r="D47" s="139"/>
      <c r="E47" s="45" t="s">
        <v>29</v>
      </c>
    </row>
    <row r="48" spans="2:9" x14ac:dyDescent="0.25">
      <c r="B48" s="77"/>
      <c r="C48" s="140"/>
      <c r="D48" s="140"/>
      <c r="E48" s="78"/>
    </row>
    <row r="49" spans="2:5" x14ac:dyDescent="0.25">
      <c r="B49" s="77"/>
      <c r="C49" s="140"/>
      <c r="D49" s="140"/>
      <c r="E49" s="78"/>
    </row>
    <row r="50" spans="2:5" x14ac:dyDescent="0.25">
      <c r="B50" s="77"/>
      <c r="C50" s="140"/>
      <c r="D50" s="140"/>
      <c r="E50" s="78"/>
    </row>
    <row r="51" spans="2:5" x14ac:dyDescent="0.25">
      <c r="B51" s="77"/>
      <c r="C51" s="140"/>
      <c r="D51" s="140"/>
      <c r="E51" s="78"/>
    </row>
    <row r="52" spans="2:5" x14ac:dyDescent="0.25">
      <c r="B52" s="77"/>
      <c r="C52" s="140"/>
      <c r="D52" s="140"/>
      <c r="E52" s="78"/>
    </row>
    <row r="53" spans="2:5" x14ac:dyDescent="0.25">
      <c r="B53" s="77"/>
      <c r="C53" s="140"/>
      <c r="D53" s="140"/>
      <c r="E53" s="78"/>
    </row>
    <row r="54" spans="2:5" x14ac:dyDescent="0.25">
      <c r="B54" s="77"/>
      <c r="C54" s="140"/>
      <c r="D54" s="140"/>
      <c r="E54" s="78"/>
    </row>
    <row r="55" spans="2:5" x14ac:dyDescent="0.25">
      <c r="B55" s="77"/>
      <c r="C55" s="140"/>
      <c r="D55" s="140"/>
      <c r="E55" s="78"/>
    </row>
    <row r="56" spans="2:5" x14ac:dyDescent="0.25">
      <c r="B56" s="77"/>
      <c r="C56" s="140"/>
      <c r="D56" s="140"/>
      <c r="E56" s="78"/>
    </row>
    <row r="57" spans="2:5" x14ac:dyDescent="0.25">
      <c r="B57" s="77"/>
      <c r="C57" s="140"/>
      <c r="D57" s="140"/>
      <c r="E57" s="78"/>
    </row>
    <row r="58" spans="2:5" x14ac:dyDescent="0.25">
      <c r="B58" s="77"/>
      <c r="C58" s="140"/>
      <c r="D58" s="140"/>
      <c r="E58" s="78"/>
    </row>
    <row r="59" spans="2:5" x14ac:dyDescent="0.25">
      <c r="B59" s="77"/>
      <c r="C59" s="140"/>
      <c r="D59" s="140"/>
      <c r="E59" s="78"/>
    </row>
    <row r="60" spans="2:5" x14ac:dyDescent="0.25">
      <c r="B60" s="77"/>
      <c r="C60" s="140"/>
      <c r="D60" s="140"/>
      <c r="E60" s="78"/>
    </row>
    <row r="61" spans="2:5" x14ac:dyDescent="0.25">
      <c r="B61" s="77"/>
      <c r="C61" s="140"/>
      <c r="D61" s="140"/>
      <c r="E61" s="78"/>
    </row>
    <row r="62" spans="2:5" x14ac:dyDescent="0.25">
      <c r="B62" s="77"/>
      <c r="C62" s="140"/>
      <c r="D62" s="140"/>
      <c r="E62" s="78"/>
    </row>
    <row r="63" spans="2:5" ht="15.75" thickBot="1" x14ac:dyDescent="0.3">
      <c r="B63" s="40"/>
      <c r="C63" s="141"/>
      <c r="D63" s="141"/>
      <c r="E63" s="79"/>
    </row>
    <row r="65" spans="2:7" ht="16.5" x14ac:dyDescent="0.3">
      <c r="B65" s="135" t="s">
        <v>35</v>
      </c>
      <c r="C65" s="135"/>
      <c r="D65" s="135"/>
      <c r="E65" s="135"/>
      <c r="F65" s="135"/>
      <c r="G65" s="97"/>
    </row>
    <row r="66" spans="2:7" ht="16.5" x14ac:dyDescent="0.25">
      <c r="B66" s="138" t="s">
        <v>36</v>
      </c>
      <c r="C66" s="138"/>
      <c r="D66" s="138"/>
      <c r="E66" s="138"/>
      <c r="F66" s="138"/>
      <c r="G66" s="100"/>
    </row>
  </sheetData>
  <sheetProtection formatCells="0" formatColumns="0" formatRows="0" insertColumns="0" insertRows="0" insertHyperlinks="0" deleteColumns="0" deleteRows="0" sort="0" autoFilter="0" pivotTables="0"/>
  <mergeCells count="29">
    <mergeCell ref="D8:F9"/>
    <mergeCell ref="B11:I11"/>
    <mergeCell ref="G33:H33"/>
    <mergeCell ref="C2:E2"/>
    <mergeCell ref="C3:E3"/>
    <mergeCell ref="C4:E4"/>
    <mergeCell ref="C5:E5"/>
    <mergeCell ref="C6:E6"/>
    <mergeCell ref="C58:D58"/>
    <mergeCell ref="C59:D59"/>
    <mergeCell ref="B46:E46"/>
    <mergeCell ref="C47:D47"/>
    <mergeCell ref="B35:F35"/>
    <mergeCell ref="C60:D60"/>
    <mergeCell ref="C61:D61"/>
    <mergeCell ref="B65:F65"/>
    <mergeCell ref="B66:F66"/>
    <mergeCell ref="C48:D48"/>
    <mergeCell ref="C62:D62"/>
    <mergeCell ref="C63:D63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</mergeCells>
  <pageMargins left="0.7" right="0.7" top="0.75" bottom="0.75" header="0.3" footer="0.3"/>
  <pageSetup paperSize="9" scale="4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54"/>
  <sheetViews>
    <sheetView zoomScale="90" zoomScaleNormal="90" workbookViewId="0">
      <selection activeCell="I37" sqref="I37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90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32.25" customHeight="1" x14ac:dyDescent="0.25">
      <c r="B13" s="72"/>
      <c r="C13" s="96" t="s">
        <v>82</v>
      </c>
      <c r="D13" s="73"/>
      <c r="E13" s="102">
        <v>600</v>
      </c>
      <c r="F13" s="74"/>
      <c r="G13" s="75"/>
      <c r="H13" s="47" t="e">
        <f>G13/D13</f>
        <v>#DIV/0!</v>
      </c>
      <c r="I13" s="63">
        <f>F13*G13</f>
        <v>0</v>
      </c>
    </row>
    <row r="14" spans="2:9" ht="30" x14ac:dyDescent="0.25">
      <c r="B14" s="72"/>
      <c r="C14" s="96" t="s">
        <v>83</v>
      </c>
      <c r="D14" s="73"/>
      <c r="E14" s="102">
        <v>40</v>
      </c>
      <c r="F14" s="74"/>
      <c r="G14" s="75"/>
      <c r="H14" s="47" t="e">
        <f t="shared" ref="H14:H17" si="0">G14/D14</f>
        <v>#DIV/0!</v>
      </c>
      <c r="I14" s="63">
        <f t="shared" ref="I14:I17" si="1">F14*G14</f>
        <v>0</v>
      </c>
    </row>
    <row r="15" spans="2:9" ht="32.25" customHeight="1" x14ac:dyDescent="0.25">
      <c r="B15" s="72"/>
      <c r="C15" s="96" t="s">
        <v>84</v>
      </c>
      <c r="D15" s="73"/>
      <c r="E15" s="102">
        <v>120</v>
      </c>
      <c r="F15" s="74"/>
      <c r="G15" s="75"/>
      <c r="H15" s="47" t="e">
        <f t="shared" si="0"/>
        <v>#DIV/0!</v>
      </c>
      <c r="I15" s="63">
        <f t="shared" si="1"/>
        <v>0</v>
      </c>
    </row>
    <row r="16" spans="2:9" ht="32.25" customHeight="1" x14ac:dyDescent="0.25">
      <c r="B16" s="72"/>
      <c r="C16" s="96" t="s">
        <v>85</v>
      </c>
      <c r="D16" s="73"/>
      <c r="E16" s="102">
        <v>40</v>
      </c>
      <c r="F16" s="74"/>
      <c r="G16" s="75"/>
      <c r="H16" s="47" t="e">
        <f t="shared" si="0"/>
        <v>#DIV/0!</v>
      </c>
      <c r="I16" s="63">
        <f t="shared" si="1"/>
        <v>0</v>
      </c>
    </row>
    <row r="17" spans="1:9" ht="45" x14ac:dyDescent="0.25">
      <c r="B17" s="72"/>
      <c r="C17" s="96" t="s">
        <v>86</v>
      </c>
      <c r="D17" s="73"/>
      <c r="E17" s="102">
        <v>60</v>
      </c>
      <c r="F17" s="74"/>
      <c r="G17" s="75"/>
      <c r="H17" s="47" t="e">
        <f t="shared" si="0"/>
        <v>#DIV/0!</v>
      </c>
      <c r="I17" s="63">
        <f t="shared" si="1"/>
        <v>0</v>
      </c>
    </row>
    <row r="18" spans="1:9" ht="30" x14ac:dyDescent="0.25">
      <c r="B18" s="72"/>
      <c r="C18" s="96" t="s">
        <v>87</v>
      </c>
      <c r="D18" s="73"/>
      <c r="E18" s="113">
        <v>110</v>
      </c>
      <c r="F18" s="74"/>
      <c r="G18" s="75"/>
      <c r="H18" s="47" t="e">
        <f t="shared" ref="H18:H20" si="2">G18/D18</f>
        <v>#DIV/0!</v>
      </c>
      <c r="I18" s="63">
        <f t="shared" ref="I18" si="3">F18*G18</f>
        <v>0</v>
      </c>
    </row>
    <row r="19" spans="1:9" ht="60" x14ac:dyDescent="0.25">
      <c r="B19" s="72"/>
      <c r="C19" s="96" t="s">
        <v>88</v>
      </c>
      <c r="D19" s="73"/>
      <c r="E19" s="113">
        <v>600</v>
      </c>
      <c r="F19" s="74"/>
      <c r="G19" s="75"/>
      <c r="H19" s="47" t="e">
        <f t="shared" si="2"/>
        <v>#DIV/0!</v>
      </c>
      <c r="I19" s="63">
        <f>F19*G19</f>
        <v>0</v>
      </c>
    </row>
    <row r="20" spans="1:9" ht="42" customHeight="1" thickBot="1" x14ac:dyDescent="0.3">
      <c r="B20" s="37"/>
      <c r="C20" s="4" t="s">
        <v>89</v>
      </c>
      <c r="D20" s="38"/>
      <c r="E20" s="114">
        <v>80</v>
      </c>
      <c r="F20" s="76"/>
      <c r="G20" s="39"/>
      <c r="H20" s="48" t="e">
        <f t="shared" si="2"/>
        <v>#DIV/0!</v>
      </c>
      <c r="I20" s="64">
        <f t="shared" ref="I20" si="4">F20*G20</f>
        <v>0</v>
      </c>
    </row>
    <row r="21" spans="1:9" ht="32.25" customHeight="1" thickBot="1" x14ac:dyDescent="0.3">
      <c r="B21" s="2"/>
      <c r="C21" s="2"/>
      <c r="D21" s="2"/>
      <c r="E21" s="2"/>
      <c r="F21" s="2"/>
      <c r="G21" s="151" t="s">
        <v>19</v>
      </c>
      <c r="H21" s="152"/>
      <c r="I21" s="65">
        <f>SUM(I13:I20)</f>
        <v>0</v>
      </c>
    </row>
    <row r="22" spans="1:9" ht="32.25" customHeight="1" thickBot="1" x14ac:dyDescent="0.3">
      <c r="B22" s="2"/>
      <c r="C22" s="2"/>
      <c r="D22" s="2"/>
      <c r="E22" s="2"/>
      <c r="F22" s="2"/>
      <c r="G22" s="2"/>
      <c r="H22" s="2"/>
      <c r="I22" s="2"/>
    </row>
    <row r="23" spans="1:9" ht="18.75" customHeight="1" thickBot="1" x14ac:dyDescent="0.3">
      <c r="B23" s="153" t="s">
        <v>4</v>
      </c>
      <c r="C23" s="154"/>
      <c r="D23" s="154"/>
      <c r="E23" s="154"/>
      <c r="F23" s="155"/>
    </row>
    <row r="24" spans="1:9" ht="30" customHeight="1" x14ac:dyDescent="0.25">
      <c r="A24" s="1"/>
      <c r="B24" s="7" t="s">
        <v>24</v>
      </c>
      <c r="C24" s="8" t="s">
        <v>2</v>
      </c>
      <c r="D24" s="8" t="s">
        <v>25</v>
      </c>
      <c r="E24" s="8" t="s">
        <v>26</v>
      </c>
      <c r="F24" s="9" t="s">
        <v>3</v>
      </c>
    </row>
    <row r="25" spans="1:9" ht="18" customHeight="1" x14ac:dyDescent="0.25">
      <c r="B25" s="77"/>
      <c r="C25" s="90"/>
      <c r="D25" s="91"/>
      <c r="E25" s="91"/>
      <c r="F25" s="34">
        <f>B25*D25+B25*E25</f>
        <v>0</v>
      </c>
    </row>
    <row r="26" spans="1:9" ht="18" customHeight="1" x14ac:dyDescent="0.25">
      <c r="B26" s="115"/>
      <c r="C26" s="116"/>
      <c r="D26" s="93"/>
      <c r="E26" s="93"/>
      <c r="F26" s="34">
        <f>B26*D26+B26*E26</f>
        <v>0</v>
      </c>
    </row>
    <row r="27" spans="1:9" ht="18" customHeight="1" x14ac:dyDescent="0.25">
      <c r="B27" s="115"/>
      <c r="C27" s="116"/>
      <c r="D27" s="93"/>
      <c r="E27" s="93"/>
      <c r="F27" s="34">
        <f>B27*D27+B27*E27</f>
        <v>0</v>
      </c>
    </row>
    <row r="28" spans="1:9" ht="18" customHeight="1" x14ac:dyDescent="0.25">
      <c r="B28" s="115"/>
      <c r="C28" s="116"/>
      <c r="D28" s="93"/>
      <c r="E28" s="93"/>
      <c r="F28" s="34">
        <f>B28*D28+B28*E28</f>
        <v>0</v>
      </c>
    </row>
    <row r="29" spans="1:9" ht="18" customHeight="1" thickBot="1" x14ac:dyDescent="0.3">
      <c r="B29" s="40"/>
      <c r="C29" s="41"/>
      <c r="D29" s="42"/>
      <c r="E29" s="42"/>
      <c r="F29" s="15">
        <f>B29*D29+B29*E29</f>
        <v>0</v>
      </c>
    </row>
    <row r="30" spans="1:9" ht="17.25" customHeight="1" thickBot="1" x14ac:dyDescent="0.3">
      <c r="B30" s="1"/>
      <c r="C30" s="1"/>
      <c r="D30" s="1"/>
      <c r="E30" s="24"/>
      <c r="F30" s="25">
        <f>SUM(F25:F29)</f>
        <v>0</v>
      </c>
    </row>
    <row r="31" spans="1:9" ht="17.25" customHeight="1" thickBot="1" x14ac:dyDescent="0.3">
      <c r="B31" s="1"/>
      <c r="C31" s="1"/>
      <c r="D31" s="1"/>
      <c r="E31" s="1"/>
      <c r="F31" s="1"/>
    </row>
    <row r="32" spans="1:9" ht="42" customHeight="1" x14ac:dyDescent="0.25">
      <c r="B32" s="58" t="s">
        <v>8</v>
      </c>
      <c r="C32" s="59" t="s">
        <v>12</v>
      </c>
      <c r="D32" s="60" t="s">
        <v>10</v>
      </c>
    </row>
    <row r="33" spans="2:5" ht="15.75" thickBot="1" x14ac:dyDescent="0.3">
      <c r="B33" s="71">
        <f>25000*5</f>
        <v>125000</v>
      </c>
      <c r="C33" s="14">
        <f>(F30+I21)*5</f>
        <v>0</v>
      </c>
      <c r="D33" s="62">
        <f>1-C33/B33</f>
        <v>1</v>
      </c>
    </row>
    <row r="35" spans="2:5" ht="15.75" thickBot="1" x14ac:dyDescent="0.3"/>
    <row r="36" spans="2:5" x14ac:dyDescent="0.25">
      <c r="B36" s="156" t="s">
        <v>475</v>
      </c>
      <c r="C36" s="157"/>
      <c r="D36" s="157"/>
      <c r="E36" s="158"/>
    </row>
    <row r="37" spans="2:5" x14ac:dyDescent="0.25">
      <c r="B37" s="44" t="s">
        <v>27</v>
      </c>
      <c r="C37" s="139" t="s">
        <v>28</v>
      </c>
      <c r="D37" s="139"/>
      <c r="E37" s="45" t="s">
        <v>29</v>
      </c>
    </row>
    <row r="38" spans="2:5" x14ac:dyDescent="0.25">
      <c r="B38" s="77"/>
      <c r="C38" s="140"/>
      <c r="D38" s="140"/>
      <c r="E38" s="78"/>
    </row>
    <row r="39" spans="2:5" x14ac:dyDescent="0.25">
      <c r="B39" s="77"/>
      <c r="C39" s="140"/>
      <c r="D39" s="140"/>
      <c r="E39" s="78"/>
    </row>
    <row r="40" spans="2:5" x14ac:dyDescent="0.25">
      <c r="B40" s="77"/>
      <c r="C40" s="140"/>
      <c r="D40" s="140"/>
      <c r="E40" s="78"/>
    </row>
    <row r="41" spans="2:5" x14ac:dyDescent="0.25">
      <c r="B41" s="77"/>
      <c r="C41" s="140"/>
      <c r="D41" s="140"/>
      <c r="E41" s="78"/>
    </row>
    <row r="42" spans="2:5" x14ac:dyDescent="0.25">
      <c r="B42" s="77"/>
      <c r="C42" s="140"/>
      <c r="D42" s="140"/>
      <c r="E42" s="78"/>
    </row>
    <row r="43" spans="2:5" x14ac:dyDescent="0.25">
      <c r="B43" s="77"/>
      <c r="C43" s="140"/>
      <c r="D43" s="140"/>
      <c r="E43" s="78"/>
    </row>
    <row r="44" spans="2:5" x14ac:dyDescent="0.25">
      <c r="B44" s="77"/>
      <c r="C44" s="140"/>
      <c r="D44" s="140"/>
      <c r="E44" s="78"/>
    </row>
    <row r="45" spans="2:5" x14ac:dyDescent="0.25">
      <c r="B45" s="77"/>
      <c r="C45" s="140"/>
      <c r="D45" s="140"/>
      <c r="E45" s="78"/>
    </row>
    <row r="46" spans="2:5" x14ac:dyDescent="0.25">
      <c r="B46" s="77"/>
      <c r="C46" s="140"/>
      <c r="D46" s="140"/>
      <c r="E46" s="78"/>
    </row>
    <row r="47" spans="2:5" x14ac:dyDescent="0.25">
      <c r="B47" s="77"/>
      <c r="C47" s="140"/>
      <c r="D47" s="140"/>
      <c r="E47" s="78"/>
    </row>
    <row r="48" spans="2:5" x14ac:dyDescent="0.25">
      <c r="B48" s="77"/>
      <c r="C48" s="140"/>
      <c r="D48" s="140"/>
      <c r="E48" s="78"/>
    </row>
    <row r="49" spans="2:7" x14ac:dyDescent="0.25">
      <c r="B49" s="77"/>
      <c r="C49" s="140"/>
      <c r="D49" s="140"/>
      <c r="E49" s="78"/>
    </row>
    <row r="50" spans="2:7" x14ac:dyDescent="0.25">
      <c r="B50" s="77"/>
      <c r="C50" s="140"/>
      <c r="D50" s="140"/>
      <c r="E50" s="78"/>
    </row>
    <row r="51" spans="2:7" ht="15.75" thickBot="1" x14ac:dyDescent="0.3">
      <c r="B51" s="40"/>
      <c r="C51" s="141"/>
      <c r="D51" s="141"/>
      <c r="E51" s="79"/>
    </row>
    <row r="53" spans="2:7" ht="16.5" x14ac:dyDescent="0.3">
      <c r="B53" s="135" t="s">
        <v>35</v>
      </c>
      <c r="C53" s="135"/>
      <c r="D53" s="135"/>
      <c r="E53" s="135"/>
      <c r="F53" s="135"/>
      <c r="G53" s="97"/>
    </row>
    <row r="54" spans="2:7" ht="16.5" x14ac:dyDescent="0.25">
      <c r="B54" s="138" t="s">
        <v>36</v>
      </c>
      <c r="C54" s="138"/>
      <c r="D54" s="138"/>
      <c r="E54" s="138"/>
      <c r="F54" s="138"/>
      <c r="G54" s="100"/>
    </row>
  </sheetData>
  <sheetProtection formatCells="0" formatColumns="0" formatRows="0" insertColumns="0" insertRows="0" insertHyperlinks="0" deleteColumns="0" deleteRows="0" sort="0" autoFilter="0" pivotTables="0"/>
  <mergeCells count="27">
    <mergeCell ref="C2:E2"/>
    <mergeCell ref="C3:E3"/>
    <mergeCell ref="C4:E4"/>
    <mergeCell ref="C5:E5"/>
    <mergeCell ref="C6:E6"/>
    <mergeCell ref="C48:D48"/>
    <mergeCell ref="D8:F9"/>
    <mergeCell ref="B11:I11"/>
    <mergeCell ref="G21:H21"/>
    <mergeCell ref="B23:F23"/>
    <mergeCell ref="B36:E36"/>
    <mergeCell ref="C49:D49"/>
    <mergeCell ref="B53:F53"/>
    <mergeCell ref="B54:F54"/>
    <mergeCell ref="C37:D37"/>
    <mergeCell ref="C38:D38"/>
    <mergeCell ref="C50:D50"/>
    <mergeCell ref="C51:D51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</mergeCells>
  <pageMargins left="0.7" right="0.7" top="0.75" bottom="0.75" header="0.3" footer="0.3"/>
  <pageSetup paperSize="9" scale="4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90"/>
  <sheetViews>
    <sheetView topLeftCell="A4" zoomScale="90" zoomScaleNormal="90" workbookViewId="0">
      <selection activeCell="G71" sqref="G71"/>
    </sheetView>
  </sheetViews>
  <sheetFormatPr defaultRowHeight="15" x14ac:dyDescent="0.25"/>
  <cols>
    <col min="1" max="1" width="6.7109375" customWidth="1"/>
    <col min="2" max="2" width="21.42578125" bestFit="1" customWidth="1"/>
    <col min="3" max="3" width="32.4257812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93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s="117" customFormat="1" ht="30" customHeight="1" x14ac:dyDescent="0.25">
      <c r="B13" s="95"/>
      <c r="C13" s="118" t="s">
        <v>91</v>
      </c>
      <c r="D13" s="89"/>
      <c r="E13" s="123">
        <v>22000</v>
      </c>
      <c r="F13" s="89"/>
      <c r="G13" s="89"/>
      <c r="H13" s="119" t="e">
        <f>G13/D13</f>
        <v>#DIV/0!</v>
      </c>
      <c r="I13" s="36">
        <f>F13*G13</f>
        <v>0</v>
      </c>
    </row>
    <row r="14" spans="2:9" s="117" customFormat="1" ht="30" customHeight="1" thickBot="1" x14ac:dyDescent="0.3">
      <c r="B14" s="80"/>
      <c r="C14" s="26" t="s">
        <v>92</v>
      </c>
      <c r="D14" s="120"/>
      <c r="E14" s="113">
        <v>1200</v>
      </c>
      <c r="F14" s="122"/>
      <c r="G14" s="87"/>
      <c r="H14" s="119" t="e">
        <f>G14/D14</f>
        <v>#DIV/0!</v>
      </c>
      <c r="I14" s="36">
        <f>F14*G14</f>
        <v>0</v>
      </c>
    </row>
    <row r="15" spans="2:9" ht="32.25" customHeight="1" thickBot="1" x14ac:dyDescent="0.3">
      <c r="B15" s="2"/>
      <c r="C15" s="2"/>
      <c r="D15" s="2"/>
      <c r="E15" s="2"/>
      <c r="F15" s="2"/>
      <c r="G15" s="151" t="s">
        <v>19</v>
      </c>
      <c r="H15" s="152"/>
      <c r="I15" s="65">
        <f>SUM(I14:I14)</f>
        <v>0</v>
      </c>
    </row>
    <row r="16" spans="2:9" ht="32.25" customHeight="1" thickBot="1" x14ac:dyDescent="0.3">
      <c r="B16" s="2"/>
      <c r="C16" s="2"/>
      <c r="D16" s="2"/>
      <c r="E16" s="2"/>
      <c r="F16" s="2"/>
      <c r="G16" s="2"/>
      <c r="H16" s="2"/>
      <c r="I16" s="101"/>
    </row>
    <row r="17" spans="2:9" ht="15.75" thickBot="1" x14ac:dyDescent="0.3">
      <c r="B17" s="148" t="s">
        <v>6</v>
      </c>
      <c r="C17" s="149"/>
      <c r="D17" s="149"/>
      <c r="E17" s="149"/>
      <c r="F17" s="149"/>
      <c r="G17" s="149"/>
      <c r="H17" s="149"/>
      <c r="I17" s="150"/>
    </row>
    <row r="18" spans="2:9" ht="60" x14ac:dyDescent="0.25">
      <c r="B18" s="7" t="s">
        <v>38</v>
      </c>
      <c r="C18" s="8" t="s">
        <v>39</v>
      </c>
      <c r="D18" s="8" t="s">
        <v>14</v>
      </c>
      <c r="E18" s="8" t="s">
        <v>15</v>
      </c>
      <c r="F18" s="8" t="s">
        <v>16</v>
      </c>
      <c r="G18" s="8" t="s">
        <v>1</v>
      </c>
      <c r="H18" s="8" t="s">
        <v>20</v>
      </c>
      <c r="I18" s="9" t="s">
        <v>0</v>
      </c>
    </row>
    <row r="19" spans="2:9" s="117" customFormat="1" ht="30.75" customHeight="1" x14ac:dyDescent="0.25">
      <c r="B19" s="95"/>
      <c r="C19" s="118" t="s">
        <v>91</v>
      </c>
      <c r="D19" s="89"/>
      <c r="E19" s="123">
        <v>8500</v>
      </c>
      <c r="F19" s="89"/>
      <c r="G19" s="89"/>
      <c r="H19" s="119" t="e">
        <f>G19/D19</f>
        <v>#DIV/0!</v>
      </c>
      <c r="I19" s="36">
        <f>F19*G19</f>
        <v>0</v>
      </c>
    </row>
    <row r="20" spans="2:9" s="117" customFormat="1" ht="30.75" customHeight="1" thickBot="1" x14ac:dyDescent="0.3">
      <c r="B20" s="80"/>
      <c r="C20" s="26" t="s">
        <v>92</v>
      </c>
      <c r="D20" s="120"/>
      <c r="E20" s="113"/>
      <c r="F20" s="121"/>
      <c r="G20" s="87"/>
      <c r="H20" s="119" t="e">
        <f>G20/D20</f>
        <v>#DIV/0!</v>
      </c>
      <c r="I20" s="36">
        <f>F20*G20</f>
        <v>0</v>
      </c>
    </row>
    <row r="21" spans="2:9" ht="32.25" customHeight="1" thickBot="1" x14ac:dyDescent="0.3">
      <c r="B21" s="2"/>
      <c r="C21" s="2"/>
      <c r="D21" s="2"/>
      <c r="E21" s="2"/>
      <c r="F21" s="2"/>
      <c r="G21" s="151" t="s">
        <v>19</v>
      </c>
      <c r="H21" s="152"/>
      <c r="I21" s="65">
        <f>SUM(I20:I20)</f>
        <v>0</v>
      </c>
    </row>
    <row r="22" spans="2:9" ht="32.25" customHeight="1" thickBot="1" x14ac:dyDescent="0.3">
      <c r="B22" s="2"/>
      <c r="C22" s="2"/>
      <c r="D22" s="2"/>
      <c r="E22" s="2"/>
      <c r="F22" s="2"/>
      <c r="G22" s="2"/>
      <c r="H22" s="2"/>
      <c r="I22" s="101"/>
    </row>
    <row r="23" spans="2:9" ht="15.75" thickBot="1" x14ac:dyDescent="0.3">
      <c r="B23" s="148" t="s">
        <v>5</v>
      </c>
      <c r="C23" s="149"/>
      <c r="D23" s="149"/>
      <c r="E23" s="149"/>
      <c r="F23" s="149"/>
      <c r="G23" s="149"/>
      <c r="H23" s="149"/>
      <c r="I23" s="150"/>
    </row>
    <row r="24" spans="2:9" ht="60" x14ac:dyDescent="0.25">
      <c r="B24" s="7" t="s">
        <v>38</v>
      </c>
      <c r="C24" s="8" t="s">
        <v>39</v>
      </c>
      <c r="D24" s="8" t="s">
        <v>14</v>
      </c>
      <c r="E24" s="8" t="s">
        <v>15</v>
      </c>
      <c r="F24" s="8" t="s">
        <v>16</v>
      </c>
      <c r="G24" s="8" t="s">
        <v>1</v>
      </c>
      <c r="H24" s="8" t="s">
        <v>20</v>
      </c>
      <c r="I24" s="9" t="s">
        <v>0</v>
      </c>
    </row>
    <row r="25" spans="2:9" s="117" customFormat="1" ht="31.5" customHeight="1" x14ac:dyDescent="0.25">
      <c r="B25" s="95"/>
      <c r="C25" s="118" t="s">
        <v>91</v>
      </c>
      <c r="D25" s="89"/>
      <c r="E25" s="123">
        <v>12000</v>
      </c>
      <c r="F25" s="89"/>
      <c r="G25" s="89"/>
      <c r="H25" s="119" t="e">
        <f>G25/D25</f>
        <v>#DIV/0!</v>
      </c>
      <c r="I25" s="36">
        <f>F25*G25</f>
        <v>0</v>
      </c>
    </row>
    <row r="26" spans="2:9" s="117" customFormat="1" ht="31.5" customHeight="1" thickBot="1" x14ac:dyDescent="0.3">
      <c r="B26" s="80"/>
      <c r="C26" s="26" t="s">
        <v>92</v>
      </c>
      <c r="D26" s="120"/>
      <c r="E26" s="113"/>
      <c r="F26" s="121"/>
      <c r="G26" s="87"/>
      <c r="H26" s="119" t="e">
        <f>G26/D26</f>
        <v>#DIV/0!</v>
      </c>
      <c r="I26" s="36">
        <f>F26*G26</f>
        <v>0</v>
      </c>
    </row>
    <row r="27" spans="2:9" ht="32.25" customHeight="1" thickBot="1" x14ac:dyDescent="0.3">
      <c r="B27" s="2"/>
      <c r="C27" s="2"/>
      <c r="D27" s="2"/>
      <c r="E27" s="2"/>
      <c r="F27" s="2"/>
      <c r="G27" s="151" t="s">
        <v>19</v>
      </c>
      <c r="H27" s="152"/>
      <c r="I27" s="65">
        <f>SUM(I26:I26)</f>
        <v>0</v>
      </c>
    </row>
    <row r="28" spans="2:9" ht="32.25" customHeight="1" thickBot="1" x14ac:dyDescent="0.3">
      <c r="B28" s="2"/>
      <c r="C28" s="2"/>
      <c r="D28" s="2"/>
      <c r="E28" s="2"/>
      <c r="F28" s="2"/>
      <c r="G28" s="2"/>
      <c r="H28" s="2"/>
      <c r="I28" s="101"/>
    </row>
    <row r="29" spans="2:9" ht="15.75" thickBot="1" x14ac:dyDescent="0.3">
      <c r="B29" s="148" t="s">
        <v>7</v>
      </c>
      <c r="C29" s="149"/>
      <c r="D29" s="149"/>
      <c r="E29" s="149"/>
      <c r="F29" s="149"/>
      <c r="G29" s="149"/>
      <c r="H29" s="149"/>
      <c r="I29" s="150"/>
    </row>
    <row r="30" spans="2:9" ht="60" x14ac:dyDescent="0.25">
      <c r="B30" s="7" t="s">
        <v>38</v>
      </c>
      <c r="C30" s="8" t="s">
        <v>39</v>
      </c>
      <c r="D30" s="8" t="s">
        <v>14</v>
      </c>
      <c r="E30" s="8" t="s">
        <v>15</v>
      </c>
      <c r="F30" s="8" t="s">
        <v>16</v>
      </c>
      <c r="G30" s="8" t="s">
        <v>1</v>
      </c>
      <c r="H30" s="8" t="s">
        <v>20</v>
      </c>
      <c r="I30" s="9" t="s">
        <v>0</v>
      </c>
    </row>
    <row r="31" spans="2:9" s="117" customFormat="1" ht="32.25" customHeight="1" x14ac:dyDescent="0.25">
      <c r="B31" s="95"/>
      <c r="C31" s="118" t="s">
        <v>91</v>
      </c>
      <c r="D31" s="89"/>
      <c r="E31" s="123">
        <v>14500</v>
      </c>
      <c r="F31" s="89"/>
      <c r="G31" s="89"/>
      <c r="H31" s="119" t="e">
        <f>G31/D31</f>
        <v>#DIV/0!</v>
      </c>
      <c r="I31" s="36">
        <f>F31*G31</f>
        <v>0</v>
      </c>
    </row>
    <row r="32" spans="2:9" s="117" customFormat="1" ht="32.25" customHeight="1" thickBot="1" x14ac:dyDescent="0.3">
      <c r="B32" s="80"/>
      <c r="C32" s="26" t="s">
        <v>92</v>
      </c>
      <c r="D32" s="120"/>
      <c r="E32" s="113"/>
      <c r="F32" s="121"/>
      <c r="G32" s="87"/>
      <c r="H32" s="119" t="e">
        <f>G32/D32</f>
        <v>#DIV/0!</v>
      </c>
      <c r="I32" s="36">
        <f>F32*G32</f>
        <v>0</v>
      </c>
    </row>
    <row r="33" spans="1:9" ht="32.25" customHeight="1" thickBot="1" x14ac:dyDescent="0.3">
      <c r="B33" s="2"/>
      <c r="C33" s="2"/>
      <c r="D33" s="2"/>
      <c r="E33" s="2"/>
      <c r="F33" s="2"/>
      <c r="G33" s="151" t="s">
        <v>19</v>
      </c>
      <c r="H33" s="152"/>
      <c r="I33" s="65">
        <f>SUM(I32:I32)</f>
        <v>0</v>
      </c>
    </row>
    <row r="34" spans="1:9" ht="32.25" customHeight="1" x14ac:dyDescent="0.25">
      <c r="B34" s="2"/>
      <c r="C34" s="2"/>
      <c r="D34" s="2"/>
      <c r="E34" s="2"/>
      <c r="F34" s="2"/>
      <c r="G34" s="2"/>
      <c r="H34" s="2"/>
      <c r="I34" s="101"/>
    </row>
    <row r="35" spans="1:9" ht="32.25" customHeight="1" thickBot="1" x14ac:dyDescent="0.3">
      <c r="B35" s="2"/>
      <c r="C35" s="2"/>
      <c r="D35" s="2"/>
      <c r="E35" s="2"/>
      <c r="F35" s="2"/>
      <c r="G35" s="2"/>
      <c r="H35" s="2"/>
      <c r="I35" s="2"/>
    </row>
    <row r="36" spans="1:9" ht="18.75" customHeight="1" thickBot="1" x14ac:dyDescent="0.3">
      <c r="B36" s="153" t="s">
        <v>4</v>
      </c>
      <c r="C36" s="154"/>
      <c r="D36" s="154"/>
      <c r="E36" s="154"/>
      <c r="F36" s="155"/>
    </row>
    <row r="37" spans="1:9" ht="30" customHeight="1" x14ac:dyDescent="0.25">
      <c r="A37" s="1"/>
      <c r="B37" s="7" t="s">
        <v>24</v>
      </c>
      <c r="C37" s="8" t="s">
        <v>2</v>
      </c>
      <c r="D37" s="8" t="s">
        <v>25</v>
      </c>
      <c r="E37" s="8" t="s">
        <v>26</v>
      </c>
      <c r="F37" s="9" t="s">
        <v>3</v>
      </c>
    </row>
    <row r="38" spans="1:9" ht="23.25" customHeight="1" thickBot="1" x14ac:dyDescent="0.3">
      <c r="A38" s="1"/>
      <c r="B38" s="80"/>
      <c r="C38" s="82"/>
      <c r="D38" s="82"/>
      <c r="E38" s="82"/>
      <c r="F38" s="15">
        <f t="shared" ref="F38:F41" si="0">B38*D38+B38*E38</f>
        <v>0</v>
      </c>
    </row>
    <row r="39" spans="1:9" ht="23.25" customHeight="1" thickBot="1" x14ac:dyDescent="0.3">
      <c r="A39" s="1"/>
      <c r="B39" s="80"/>
      <c r="C39" s="82"/>
      <c r="D39" s="82"/>
      <c r="E39" s="82"/>
      <c r="F39" s="15">
        <f t="shared" si="0"/>
        <v>0</v>
      </c>
    </row>
    <row r="40" spans="1:9" ht="23.25" customHeight="1" thickBot="1" x14ac:dyDescent="0.3">
      <c r="A40" s="1"/>
      <c r="B40" s="80"/>
      <c r="C40" s="82"/>
      <c r="D40" s="82"/>
      <c r="E40" s="82"/>
      <c r="F40" s="15">
        <f t="shared" si="0"/>
        <v>0</v>
      </c>
    </row>
    <row r="41" spans="1:9" ht="23.25" customHeight="1" thickBot="1" x14ac:dyDescent="0.3">
      <c r="A41" s="1"/>
      <c r="B41" s="80"/>
      <c r="C41" s="82"/>
      <c r="D41" s="82"/>
      <c r="E41" s="82"/>
      <c r="F41" s="15">
        <f t="shared" si="0"/>
        <v>0</v>
      </c>
    </row>
    <row r="42" spans="1:9" ht="23.25" customHeight="1" thickBot="1" x14ac:dyDescent="0.3">
      <c r="B42" s="40"/>
      <c r="C42" s="41"/>
      <c r="D42" s="42"/>
      <c r="E42" s="42"/>
      <c r="F42" s="15">
        <f>B42*D42+B42*E42</f>
        <v>0</v>
      </c>
    </row>
    <row r="43" spans="1:9" ht="17.25" customHeight="1" x14ac:dyDescent="0.25">
      <c r="B43" s="1"/>
      <c r="C43" s="1"/>
      <c r="D43" s="1"/>
      <c r="E43" s="1"/>
      <c r="F43" s="1"/>
    </row>
    <row r="44" spans="1:9" ht="17.25" customHeight="1" thickBot="1" x14ac:dyDescent="0.3">
      <c r="B44" s="1"/>
      <c r="C44" s="1"/>
      <c r="D44" s="1"/>
      <c r="E44" s="1"/>
      <c r="F44" s="1"/>
    </row>
    <row r="45" spans="1:9" ht="17.25" customHeight="1" thickBot="1" x14ac:dyDescent="0.3">
      <c r="B45" s="153" t="s">
        <v>6</v>
      </c>
      <c r="C45" s="154"/>
      <c r="D45" s="154"/>
      <c r="E45" s="154"/>
      <c r="F45" s="155"/>
    </row>
    <row r="46" spans="1:9" ht="30" x14ac:dyDescent="0.25">
      <c r="B46" s="7" t="s">
        <v>24</v>
      </c>
      <c r="C46" s="8" t="s">
        <v>2</v>
      </c>
      <c r="D46" s="8" t="s">
        <v>25</v>
      </c>
      <c r="E46" s="8" t="s">
        <v>26</v>
      </c>
      <c r="F46" s="9" t="s">
        <v>3</v>
      </c>
    </row>
    <row r="47" spans="1:9" ht="21.75" customHeight="1" thickBot="1" x14ac:dyDescent="0.3">
      <c r="B47" s="80"/>
      <c r="C47" s="82"/>
      <c r="D47" s="82"/>
      <c r="E47" s="82"/>
      <c r="F47" s="15">
        <f t="shared" ref="F47:F49" si="1">B47*D47+B47*E47</f>
        <v>0</v>
      </c>
    </row>
    <row r="48" spans="1:9" ht="21.75" customHeight="1" thickBot="1" x14ac:dyDescent="0.3">
      <c r="B48" s="80"/>
      <c r="C48" s="82"/>
      <c r="D48" s="82"/>
      <c r="E48" s="82"/>
      <c r="F48" s="15">
        <f t="shared" si="1"/>
        <v>0</v>
      </c>
    </row>
    <row r="49" spans="2:6" ht="21.75" customHeight="1" thickBot="1" x14ac:dyDescent="0.3">
      <c r="B49" s="80"/>
      <c r="C49" s="82"/>
      <c r="D49" s="82"/>
      <c r="E49" s="82"/>
      <c r="F49" s="15">
        <f t="shared" si="1"/>
        <v>0</v>
      </c>
    </row>
    <row r="50" spans="2:6" ht="21.75" customHeight="1" thickBot="1" x14ac:dyDescent="0.3">
      <c r="B50" s="40"/>
      <c r="C50" s="41"/>
      <c r="D50" s="42"/>
      <c r="E50" s="42"/>
      <c r="F50" s="15">
        <f>B50*D50+B50*E50</f>
        <v>0</v>
      </c>
    </row>
    <row r="51" spans="2:6" ht="17.25" customHeight="1" x14ac:dyDescent="0.25">
      <c r="B51" s="1"/>
      <c r="C51" s="1"/>
      <c r="D51" s="1"/>
      <c r="E51" s="1"/>
      <c r="F51" s="1"/>
    </row>
    <row r="52" spans="2:6" ht="17.25" customHeight="1" thickBot="1" x14ac:dyDescent="0.3">
      <c r="B52" s="1"/>
      <c r="C52" s="1"/>
      <c r="D52" s="1"/>
      <c r="E52" s="1"/>
      <c r="F52" s="1"/>
    </row>
    <row r="53" spans="2:6" ht="17.25" customHeight="1" thickBot="1" x14ac:dyDescent="0.3">
      <c r="B53" s="153" t="s">
        <v>5</v>
      </c>
      <c r="C53" s="154"/>
      <c r="D53" s="154"/>
      <c r="E53" s="154"/>
      <c r="F53" s="155"/>
    </row>
    <row r="54" spans="2:6" ht="30" x14ac:dyDescent="0.25">
      <c r="B54" s="7" t="s">
        <v>24</v>
      </c>
      <c r="C54" s="8" t="s">
        <v>2</v>
      </c>
      <c r="D54" s="8" t="s">
        <v>25</v>
      </c>
      <c r="E54" s="8" t="s">
        <v>26</v>
      </c>
      <c r="F54" s="9" t="s">
        <v>3</v>
      </c>
    </row>
    <row r="55" spans="2:6" ht="21.75" customHeight="1" thickBot="1" x14ac:dyDescent="0.3">
      <c r="B55" s="80"/>
      <c r="C55" s="82"/>
      <c r="D55" s="82"/>
      <c r="E55" s="82"/>
      <c r="F55" s="15">
        <f t="shared" ref="F55:F57" si="2">B55*D55+B55*E55</f>
        <v>0</v>
      </c>
    </row>
    <row r="56" spans="2:6" ht="21.75" customHeight="1" thickBot="1" x14ac:dyDescent="0.3">
      <c r="B56" s="80"/>
      <c r="C56" s="82"/>
      <c r="D56" s="82"/>
      <c r="E56" s="82"/>
      <c r="F56" s="15">
        <f t="shared" si="2"/>
        <v>0</v>
      </c>
    </row>
    <row r="57" spans="2:6" ht="21.75" customHeight="1" thickBot="1" x14ac:dyDescent="0.3">
      <c r="B57" s="80"/>
      <c r="C57" s="82"/>
      <c r="D57" s="82"/>
      <c r="E57" s="82"/>
      <c r="F57" s="15">
        <f t="shared" si="2"/>
        <v>0</v>
      </c>
    </row>
    <row r="58" spans="2:6" ht="21.75" customHeight="1" thickBot="1" x14ac:dyDescent="0.3">
      <c r="B58" s="40"/>
      <c r="C58" s="41"/>
      <c r="D58" s="42"/>
      <c r="E58" s="42"/>
      <c r="F58" s="15">
        <f>B58*D58+B58*E58</f>
        <v>0</v>
      </c>
    </row>
    <row r="59" spans="2:6" ht="17.25" customHeight="1" x14ac:dyDescent="0.25">
      <c r="B59" s="1"/>
      <c r="C59" s="1"/>
      <c r="D59" s="1"/>
      <c r="E59" s="1"/>
      <c r="F59" s="1"/>
    </row>
    <row r="60" spans="2:6" ht="17.25" customHeight="1" thickBot="1" x14ac:dyDescent="0.3">
      <c r="B60" s="1"/>
      <c r="C60" s="1"/>
      <c r="D60" s="1"/>
      <c r="E60" s="1"/>
      <c r="F60" s="1"/>
    </row>
    <row r="61" spans="2:6" ht="17.25" customHeight="1" thickBot="1" x14ac:dyDescent="0.3">
      <c r="B61" s="153" t="s">
        <v>7</v>
      </c>
      <c r="C61" s="154"/>
      <c r="D61" s="154"/>
      <c r="E61" s="154"/>
      <c r="F61" s="155"/>
    </row>
    <row r="62" spans="2:6" ht="30" x14ac:dyDescent="0.25">
      <c r="B62" s="7" t="s">
        <v>24</v>
      </c>
      <c r="C62" s="8" t="s">
        <v>2</v>
      </c>
      <c r="D62" s="8" t="s">
        <v>25</v>
      </c>
      <c r="E62" s="8" t="s">
        <v>26</v>
      </c>
      <c r="F62" s="9" t="s">
        <v>3</v>
      </c>
    </row>
    <row r="63" spans="2:6" ht="23.25" customHeight="1" thickBot="1" x14ac:dyDescent="0.3">
      <c r="B63" s="80"/>
      <c r="C63" s="82"/>
      <c r="D63" s="82"/>
      <c r="E63" s="82"/>
      <c r="F63" s="15">
        <f>B63*D63+B63*E63</f>
        <v>0</v>
      </c>
    </row>
    <row r="64" spans="2:6" ht="23.25" customHeight="1" thickBot="1" x14ac:dyDescent="0.3">
      <c r="B64" s="80"/>
      <c r="C64" s="82"/>
      <c r="D64" s="82"/>
      <c r="E64" s="82"/>
      <c r="F64" s="15">
        <f>B64*D64+B64*E64</f>
        <v>0</v>
      </c>
    </row>
    <row r="65" spans="2:6" ht="23.25" customHeight="1" thickBot="1" x14ac:dyDescent="0.3">
      <c r="B65" s="80"/>
      <c r="C65" s="82"/>
      <c r="D65" s="82"/>
      <c r="E65" s="82"/>
      <c r="F65" s="15">
        <f t="shared" ref="F65" si="3">B65*D65+B65*E65</f>
        <v>0</v>
      </c>
    </row>
    <row r="66" spans="2:6" ht="23.25" customHeight="1" thickBot="1" x14ac:dyDescent="0.3">
      <c r="B66" s="40"/>
      <c r="C66" s="41"/>
      <c r="D66" s="42"/>
      <c r="E66" s="42"/>
      <c r="F66" s="15">
        <f>B66*D66+B66*E66</f>
        <v>0</v>
      </c>
    </row>
    <row r="67" spans="2:6" ht="17.25" customHeight="1" x14ac:dyDescent="0.25">
      <c r="B67" s="1"/>
      <c r="C67" s="1"/>
      <c r="D67" s="1"/>
      <c r="E67" s="1"/>
      <c r="F67" s="1"/>
    </row>
    <row r="68" spans="2:6" ht="15.75" thickBot="1" x14ac:dyDescent="0.3"/>
    <row r="69" spans="2:6" ht="42" customHeight="1" x14ac:dyDescent="0.25">
      <c r="B69" s="58" t="s">
        <v>8</v>
      </c>
      <c r="C69" s="59" t="s">
        <v>12</v>
      </c>
      <c r="D69" s="60" t="s">
        <v>10</v>
      </c>
    </row>
    <row r="70" spans="2:6" ht="15.75" thickBot="1" x14ac:dyDescent="0.3">
      <c r="B70" s="71">
        <f>70000*5</f>
        <v>350000</v>
      </c>
      <c r="C70" s="14">
        <f>(F42+I15+F41+F38+I21+I27+I33+F47+F49+F50+F55+F57+F58+F63+F65+F66+F64+F56+F48+F40+F39)*5</f>
        <v>0</v>
      </c>
      <c r="D70" s="62">
        <f>1-C70/B70</f>
        <v>1</v>
      </c>
    </row>
    <row r="72" spans="2:6" ht="15.75" thickBot="1" x14ac:dyDescent="0.3"/>
    <row r="73" spans="2:6" x14ac:dyDescent="0.25">
      <c r="B73" s="156" t="s">
        <v>475</v>
      </c>
      <c r="C73" s="157"/>
      <c r="D73" s="157"/>
      <c r="E73" s="158"/>
    </row>
    <row r="74" spans="2:6" x14ac:dyDescent="0.25">
      <c r="B74" s="44" t="s">
        <v>27</v>
      </c>
      <c r="C74" s="139" t="s">
        <v>28</v>
      </c>
      <c r="D74" s="139"/>
      <c r="E74" s="45" t="s">
        <v>29</v>
      </c>
    </row>
    <row r="75" spans="2:6" x14ac:dyDescent="0.25">
      <c r="B75" s="77"/>
      <c r="C75" s="140"/>
      <c r="D75" s="140"/>
      <c r="E75" s="78"/>
    </row>
    <row r="76" spans="2:6" x14ac:dyDescent="0.25">
      <c r="B76" s="77"/>
      <c r="C76" s="140"/>
      <c r="D76" s="140"/>
      <c r="E76" s="78"/>
    </row>
    <row r="77" spans="2:6" x14ac:dyDescent="0.25">
      <c r="B77" s="77"/>
      <c r="C77" s="140"/>
      <c r="D77" s="140"/>
      <c r="E77" s="78"/>
    </row>
    <row r="78" spans="2:6" x14ac:dyDescent="0.25">
      <c r="B78" s="77"/>
      <c r="C78" s="140"/>
      <c r="D78" s="140"/>
      <c r="E78" s="78"/>
    </row>
    <row r="79" spans="2:6" x14ac:dyDescent="0.25">
      <c r="B79" s="77"/>
      <c r="C79" s="140"/>
      <c r="D79" s="140"/>
      <c r="E79" s="78"/>
    </row>
    <row r="80" spans="2:6" x14ac:dyDescent="0.25">
      <c r="B80" s="77"/>
      <c r="C80" s="140"/>
      <c r="D80" s="140"/>
      <c r="E80" s="78"/>
    </row>
    <row r="81" spans="2:14" x14ac:dyDescent="0.25">
      <c r="B81" s="77"/>
      <c r="C81" s="140"/>
      <c r="D81" s="140"/>
      <c r="E81" s="78"/>
    </row>
    <row r="82" spans="2:14" x14ac:dyDescent="0.25">
      <c r="B82" s="77"/>
      <c r="C82" s="140"/>
      <c r="D82" s="140"/>
      <c r="E82" s="78"/>
    </row>
    <row r="83" spans="2:14" x14ac:dyDescent="0.25">
      <c r="B83" s="77"/>
      <c r="C83" s="140"/>
      <c r="D83" s="140"/>
      <c r="E83" s="78"/>
    </row>
    <row r="84" spans="2:14" x14ac:dyDescent="0.25">
      <c r="B84" s="77"/>
      <c r="C84" s="140"/>
      <c r="D84" s="140"/>
      <c r="E84" s="78"/>
    </row>
    <row r="85" spans="2:14" x14ac:dyDescent="0.25">
      <c r="B85" s="77"/>
      <c r="C85" s="140"/>
      <c r="D85" s="140"/>
      <c r="E85" s="78"/>
    </row>
    <row r="86" spans="2:14" ht="15.75" thickBot="1" x14ac:dyDescent="0.3">
      <c r="B86" s="40"/>
      <c r="C86" s="141"/>
      <c r="D86" s="141"/>
      <c r="E86" s="79"/>
    </row>
    <row r="88" spans="2:14" ht="16.5" x14ac:dyDescent="0.3">
      <c r="B88" s="135" t="s">
        <v>35</v>
      </c>
      <c r="C88" s="135"/>
      <c r="D88" s="135"/>
      <c r="E88" s="135"/>
      <c r="F88" s="135"/>
      <c r="G88" s="97"/>
      <c r="H88" s="97"/>
      <c r="I88" s="97"/>
      <c r="J88" s="97"/>
      <c r="K88" s="97"/>
      <c r="L88" s="97"/>
      <c r="M88" s="97"/>
      <c r="N88" s="97"/>
    </row>
    <row r="89" spans="2:14" ht="16.5" customHeight="1" x14ac:dyDescent="0.25">
      <c r="B89" s="138" t="s">
        <v>36</v>
      </c>
      <c r="C89" s="138"/>
      <c r="D89" s="138"/>
      <c r="E89" s="138"/>
      <c r="F89" s="138"/>
      <c r="G89" s="100"/>
      <c r="H89" s="99"/>
      <c r="I89" s="99"/>
      <c r="J89" s="99"/>
      <c r="K89" s="99"/>
      <c r="L89" s="99"/>
      <c r="M89" s="99"/>
    </row>
    <row r="90" spans="2:14" ht="16.5" x14ac:dyDescent="0.25">
      <c r="B90" s="98"/>
      <c r="C90" s="136"/>
      <c r="D90" s="136"/>
      <c r="E90" s="136"/>
      <c r="F90" s="137"/>
      <c r="G90" s="137"/>
      <c r="H90" s="99"/>
      <c r="I90" s="99"/>
      <c r="J90" s="99"/>
      <c r="K90" s="99"/>
      <c r="L90" s="99"/>
      <c r="M90" s="99"/>
      <c r="N90" s="99"/>
    </row>
  </sheetData>
  <sheetProtection formatCells="0" formatColumns="0" formatRows="0" insertColumns="0" insertRows="0" insertHyperlinks="0" deleteColumns="0" deleteRows="0" sort="0" autoFilter="0" pivotTables="0"/>
  <mergeCells count="36">
    <mergeCell ref="B53:F53"/>
    <mergeCell ref="B89:F89"/>
    <mergeCell ref="C90:E90"/>
    <mergeCell ref="F90:G90"/>
    <mergeCell ref="B73:E73"/>
    <mergeCell ref="C74:D74"/>
    <mergeCell ref="C75:D75"/>
    <mergeCell ref="C85:D85"/>
    <mergeCell ref="C86:D86"/>
    <mergeCell ref="B88:F88"/>
    <mergeCell ref="C80:D80"/>
    <mergeCell ref="C81:D81"/>
    <mergeCell ref="C82:D82"/>
    <mergeCell ref="C83:D83"/>
    <mergeCell ref="C84:D84"/>
    <mergeCell ref="C2:E2"/>
    <mergeCell ref="C3:E3"/>
    <mergeCell ref="C4:E4"/>
    <mergeCell ref="C5:E5"/>
    <mergeCell ref="C6:E6"/>
    <mergeCell ref="D8:F9"/>
    <mergeCell ref="C76:D76"/>
    <mergeCell ref="C77:D77"/>
    <mergeCell ref="C78:D78"/>
    <mergeCell ref="C79:D79"/>
    <mergeCell ref="B61:F61"/>
    <mergeCell ref="B11:I11"/>
    <mergeCell ref="G15:H15"/>
    <mergeCell ref="B17:I17"/>
    <mergeCell ref="G21:H21"/>
    <mergeCell ref="B23:I23"/>
    <mergeCell ref="G27:H27"/>
    <mergeCell ref="B29:I29"/>
    <mergeCell ref="G33:H33"/>
    <mergeCell ref="B36:F36"/>
    <mergeCell ref="B45:F45"/>
  </mergeCells>
  <pageMargins left="0.7" right="0.7" top="0.75" bottom="0.75" header="0.3" footer="0.3"/>
  <pageSetup paperSize="9" scale="4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26"/>
  <sheetViews>
    <sheetView zoomScale="90" zoomScaleNormal="90" workbookViewId="0">
      <selection activeCell="B107" sqref="B107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117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4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7" customHeight="1" x14ac:dyDescent="0.25">
      <c r="B13" s="72"/>
      <c r="C13" s="96" t="s">
        <v>94</v>
      </c>
      <c r="D13" s="73"/>
      <c r="E13" s="102">
        <v>77000</v>
      </c>
      <c r="F13" s="74"/>
      <c r="G13" s="75"/>
      <c r="H13" s="47" t="e">
        <f>G13/D13</f>
        <v>#DIV/0!</v>
      </c>
      <c r="I13" s="63">
        <f>F13*G13</f>
        <v>0</v>
      </c>
    </row>
    <row r="14" spans="2:9" ht="27" customHeight="1" x14ac:dyDescent="0.25">
      <c r="B14" s="72"/>
      <c r="C14" s="96" t="s">
        <v>95</v>
      </c>
      <c r="D14" s="73"/>
      <c r="E14" s="113">
        <v>58000</v>
      </c>
      <c r="F14" s="74"/>
      <c r="G14" s="75"/>
      <c r="H14" s="47" t="e">
        <f t="shared" ref="H14:H35" si="0">G14/D14</f>
        <v>#DIV/0!</v>
      </c>
      <c r="I14" s="63">
        <f t="shared" ref="I14" si="1">F14*G14</f>
        <v>0</v>
      </c>
    </row>
    <row r="15" spans="2:9" ht="27" customHeight="1" x14ac:dyDescent="0.25">
      <c r="B15" s="72"/>
      <c r="C15" s="96" t="s">
        <v>96</v>
      </c>
      <c r="D15" s="73"/>
      <c r="E15" s="113">
        <v>12000</v>
      </c>
      <c r="F15" s="74"/>
      <c r="G15" s="75"/>
      <c r="H15" s="47" t="e">
        <f t="shared" si="0"/>
        <v>#DIV/0!</v>
      </c>
      <c r="I15" s="63">
        <f>F15*G15</f>
        <v>0</v>
      </c>
    </row>
    <row r="16" spans="2:9" ht="27" customHeight="1" x14ac:dyDescent="0.25">
      <c r="B16" s="72"/>
      <c r="C16" s="96" t="s">
        <v>97</v>
      </c>
      <c r="D16" s="73"/>
      <c r="E16" s="113">
        <v>14000</v>
      </c>
      <c r="F16" s="74"/>
      <c r="G16" s="75"/>
      <c r="H16" s="47" t="e">
        <f t="shared" si="0"/>
        <v>#DIV/0!</v>
      </c>
      <c r="I16" s="63">
        <f t="shared" ref="I16:I35" si="2">F16*G16</f>
        <v>0</v>
      </c>
    </row>
    <row r="17" spans="2:9" ht="27" customHeight="1" x14ac:dyDescent="0.25">
      <c r="B17" s="72"/>
      <c r="C17" s="96" t="s">
        <v>98</v>
      </c>
      <c r="D17" s="73"/>
      <c r="E17" s="113">
        <v>8000</v>
      </c>
      <c r="F17" s="74"/>
      <c r="G17" s="75"/>
      <c r="H17" s="47" t="e">
        <f t="shared" si="0"/>
        <v>#DIV/0!</v>
      </c>
      <c r="I17" s="63">
        <f t="shared" si="2"/>
        <v>0</v>
      </c>
    </row>
    <row r="18" spans="2:9" ht="27" customHeight="1" x14ac:dyDescent="0.25">
      <c r="B18" s="72"/>
      <c r="C18" s="96" t="s">
        <v>99</v>
      </c>
      <c r="D18" s="73"/>
      <c r="E18" s="102">
        <v>1500</v>
      </c>
      <c r="F18" s="74"/>
      <c r="G18" s="75"/>
      <c r="H18" s="47" t="e">
        <f t="shared" si="0"/>
        <v>#DIV/0!</v>
      </c>
      <c r="I18" s="63">
        <f t="shared" si="2"/>
        <v>0</v>
      </c>
    </row>
    <row r="19" spans="2:9" ht="27" customHeight="1" x14ac:dyDescent="0.25">
      <c r="B19" s="72"/>
      <c r="C19" s="96" t="s">
        <v>100</v>
      </c>
      <c r="D19" s="73"/>
      <c r="E19" s="102">
        <v>500</v>
      </c>
      <c r="F19" s="74"/>
      <c r="G19" s="75"/>
      <c r="H19" s="47" t="e">
        <f t="shared" si="0"/>
        <v>#DIV/0!</v>
      </c>
      <c r="I19" s="63">
        <f t="shared" si="2"/>
        <v>0</v>
      </c>
    </row>
    <row r="20" spans="2:9" ht="27" customHeight="1" x14ac:dyDescent="0.25">
      <c r="B20" s="72"/>
      <c r="C20" s="96" t="s">
        <v>101</v>
      </c>
      <c r="D20" s="73"/>
      <c r="E20" s="102">
        <v>1000</v>
      </c>
      <c r="F20" s="74"/>
      <c r="G20" s="75"/>
      <c r="H20" s="47" t="e">
        <f t="shared" si="0"/>
        <v>#DIV/0!</v>
      </c>
      <c r="I20" s="63">
        <f t="shared" si="2"/>
        <v>0</v>
      </c>
    </row>
    <row r="21" spans="2:9" ht="27" customHeight="1" x14ac:dyDescent="0.25">
      <c r="B21" s="72"/>
      <c r="C21" s="96" t="s">
        <v>102</v>
      </c>
      <c r="D21" s="73"/>
      <c r="E21" s="102">
        <v>1000</v>
      </c>
      <c r="F21" s="74"/>
      <c r="G21" s="75"/>
      <c r="H21" s="47" t="e">
        <f t="shared" si="0"/>
        <v>#DIV/0!</v>
      </c>
      <c r="I21" s="63">
        <f t="shared" si="2"/>
        <v>0</v>
      </c>
    </row>
    <row r="22" spans="2:9" ht="27" customHeight="1" x14ac:dyDescent="0.25">
      <c r="B22" s="72"/>
      <c r="C22" s="96" t="s">
        <v>103</v>
      </c>
      <c r="D22" s="73"/>
      <c r="E22" s="102">
        <v>200</v>
      </c>
      <c r="F22" s="74"/>
      <c r="G22" s="75"/>
      <c r="H22" s="47" t="e">
        <f t="shared" si="0"/>
        <v>#DIV/0!</v>
      </c>
      <c r="I22" s="63">
        <f t="shared" si="2"/>
        <v>0</v>
      </c>
    </row>
    <row r="23" spans="2:9" ht="27" customHeight="1" x14ac:dyDescent="0.25">
      <c r="B23" s="72"/>
      <c r="C23" s="96" t="s">
        <v>104</v>
      </c>
      <c r="D23" s="73"/>
      <c r="E23" s="102">
        <v>200</v>
      </c>
      <c r="F23" s="74"/>
      <c r="G23" s="75"/>
      <c r="H23" s="47" t="e">
        <f t="shared" si="0"/>
        <v>#DIV/0!</v>
      </c>
      <c r="I23" s="63">
        <f t="shared" si="2"/>
        <v>0</v>
      </c>
    </row>
    <row r="24" spans="2:9" ht="27" customHeight="1" x14ac:dyDescent="0.25">
      <c r="B24" s="72"/>
      <c r="C24" s="96" t="s">
        <v>105</v>
      </c>
      <c r="D24" s="73"/>
      <c r="E24" s="102">
        <v>300</v>
      </c>
      <c r="F24" s="74"/>
      <c r="G24" s="75"/>
      <c r="H24" s="47" t="e">
        <f t="shared" si="0"/>
        <v>#DIV/0!</v>
      </c>
      <c r="I24" s="63">
        <f t="shared" si="2"/>
        <v>0</v>
      </c>
    </row>
    <row r="25" spans="2:9" ht="27" customHeight="1" x14ac:dyDescent="0.25">
      <c r="B25" s="72"/>
      <c r="C25" s="96" t="s">
        <v>106</v>
      </c>
      <c r="D25" s="73"/>
      <c r="E25" s="102">
        <v>500</v>
      </c>
      <c r="F25" s="74"/>
      <c r="G25" s="75"/>
      <c r="H25" s="47" t="e">
        <f t="shared" si="0"/>
        <v>#DIV/0!</v>
      </c>
      <c r="I25" s="63">
        <f t="shared" si="2"/>
        <v>0</v>
      </c>
    </row>
    <row r="26" spans="2:9" ht="27" customHeight="1" x14ac:dyDescent="0.25">
      <c r="B26" s="72"/>
      <c r="C26" s="96" t="s">
        <v>107</v>
      </c>
      <c r="D26" s="73"/>
      <c r="E26" s="102">
        <v>200</v>
      </c>
      <c r="F26" s="74"/>
      <c r="G26" s="75"/>
      <c r="H26" s="47" t="e">
        <f t="shared" si="0"/>
        <v>#DIV/0!</v>
      </c>
      <c r="I26" s="63">
        <f t="shared" si="2"/>
        <v>0</v>
      </c>
    </row>
    <row r="27" spans="2:9" ht="27" customHeight="1" x14ac:dyDescent="0.25">
      <c r="B27" s="72"/>
      <c r="C27" s="96" t="s">
        <v>108</v>
      </c>
      <c r="D27" s="73"/>
      <c r="E27" s="102">
        <v>200</v>
      </c>
      <c r="F27" s="74"/>
      <c r="G27" s="75"/>
      <c r="H27" s="47" t="e">
        <f t="shared" si="0"/>
        <v>#DIV/0!</v>
      </c>
      <c r="I27" s="63">
        <f t="shared" si="2"/>
        <v>0</v>
      </c>
    </row>
    <row r="28" spans="2:9" ht="27" customHeight="1" x14ac:dyDescent="0.25">
      <c r="B28" s="72"/>
      <c r="C28" s="96" t="s">
        <v>109</v>
      </c>
      <c r="D28" s="73"/>
      <c r="E28" s="102">
        <v>200</v>
      </c>
      <c r="F28" s="74"/>
      <c r="G28" s="75"/>
      <c r="H28" s="47" t="e">
        <f t="shared" si="0"/>
        <v>#DIV/0!</v>
      </c>
      <c r="I28" s="63">
        <f t="shared" si="2"/>
        <v>0</v>
      </c>
    </row>
    <row r="29" spans="2:9" ht="27" customHeight="1" x14ac:dyDescent="0.25">
      <c r="B29" s="72"/>
      <c r="C29" s="96" t="s">
        <v>110</v>
      </c>
      <c r="D29" s="73"/>
      <c r="E29" s="102">
        <v>200</v>
      </c>
      <c r="F29" s="74"/>
      <c r="G29" s="75"/>
      <c r="H29" s="47" t="e">
        <f t="shared" si="0"/>
        <v>#DIV/0!</v>
      </c>
      <c r="I29" s="63">
        <f t="shared" si="2"/>
        <v>0</v>
      </c>
    </row>
    <row r="30" spans="2:9" ht="27" customHeight="1" x14ac:dyDescent="0.25">
      <c r="B30" s="72"/>
      <c r="C30" s="96" t="s">
        <v>111</v>
      </c>
      <c r="D30" s="73"/>
      <c r="E30" s="102">
        <v>200</v>
      </c>
      <c r="F30" s="74"/>
      <c r="G30" s="75"/>
      <c r="H30" s="47" t="e">
        <f t="shared" si="0"/>
        <v>#DIV/0!</v>
      </c>
      <c r="I30" s="63">
        <f t="shared" si="2"/>
        <v>0</v>
      </c>
    </row>
    <row r="31" spans="2:9" ht="27" customHeight="1" x14ac:dyDescent="0.25">
      <c r="B31" s="72"/>
      <c r="C31" s="96" t="s">
        <v>112</v>
      </c>
      <c r="D31" s="73"/>
      <c r="E31" s="102">
        <v>200</v>
      </c>
      <c r="F31" s="74"/>
      <c r="G31" s="75"/>
      <c r="H31" s="47" t="e">
        <f t="shared" si="0"/>
        <v>#DIV/0!</v>
      </c>
      <c r="I31" s="63">
        <f t="shared" si="2"/>
        <v>0</v>
      </c>
    </row>
    <row r="32" spans="2:9" ht="27" customHeight="1" x14ac:dyDescent="0.25">
      <c r="B32" s="72"/>
      <c r="C32" s="96" t="s">
        <v>113</v>
      </c>
      <c r="D32" s="73"/>
      <c r="E32" s="102">
        <v>200</v>
      </c>
      <c r="F32" s="74"/>
      <c r="G32" s="75"/>
      <c r="H32" s="47" t="e">
        <f t="shared" si="0"/>
        <v>#DIV/0!</v>
      </c>
      <c r="I32" s="63">
        <f t="shared" si="2"/>
        <v>0</v>
      </c>
    </row>
    <row r="33" spans="2:9" ht="27" customHeight="1" x14ac:dyDescent="0.25">
      <c r="B33" s="72"/>
      <c r="C33" s="96" t="s">
        <v>114</v>
      </c>
      <c r="D33" s="73"/>
      <c r="E33" s="102">
        <v>200</v>
      </c>
      <c r="F33" s="74"/>
      <c r="G33" s="75"/>
      <c r="H33" s="47" t="e">
        <f t="shared" si="0"/>
        <v>#DIV/0!</v>
      </c>
      <c r="I33" s="63">
        <f t="shared" si="2"/>
        <v>0</v>
      </c>
    </row>
    <row r="34" spans="2:9" ht="27" customHeight="1" x14ac:dyDescent="0.25">
      <c r="B34" s="72"/>
      <c r="C34" s="96" t="s">
        <v>115</v>
      </c>
      <c r="D34" s="73"/>
      <c r="E34" s="102">
        <v>200</v>
      </c>
      <c r="F34" s="74"/>
      <c r="G34" s="75"/>
      <c r="H34" s="47" t="e">
        <f t="shared" si="0"/>
        <v>#DIV/0!</v>
      </c>
      <c r="I34" s="63">
        <f t="shared" si="2"/>
        <v>0</v>
      </c>
    </row>
    <row r="35" spans="2:9" ht="27" customHeight="1" thickBot="1" x14ac:dyDescent="0.3">
      <c r="B35" s="72"/>
      <c r="C35" s="96" t="s">
        <v>116</v>
      </c>
      <c r="D35" s="73"/>
      <c r="E35" s="102">
        <v>200</v>
      </c>
      <c r="F35" s="74"/>
      <c r="G35" s="75"/>
      <c r="H35" s="47" t="e">
        <f t="shared" si="0"/>
        <v>#DIV/0!</v>
      </c>
      <c r="I35" s="63">
        <f t="shared" si="2"/>
        <v>0</v>
      </c>
    </row>
    <row r="36" spans="2:9" ht="32.25" customHeight="1" thickBot="1" x14ac:dyDescent="0.3">
      <c r="B36" s="2"/>
      <c r="D36" s="2"/>
      <c r="E36" s="2"/>
      <c r="F36" s="2"/>
      <c r="G36" s="151" t="s">
        <v>19</v>
      </c>
      <c r="H36" s="152"/>
      <c r="I36" s="65">
        <f>SUM(I13:I35)</f>
        <v>0</v>
      </c>
    </row>
    <row r="37" spans="2:9" ht="32.25" customHeight="1" x14ac:dyDescent="0.25">
      <c r="B37" s="2"/>
      <c r="D37" s="2"/>
      <c r="E37" s="2"/>
      <c r="F37" s="2"/>
      <c r="G37" s="2"/>
      <c r="H37" s="2"/>
      <c r="I37" s="2"/>
    </row>
    <row r="38" spans="2:9" ht="32.25" customHeight="1" thickBot="1" x14ac:dyDescent="0.3">
      <c r="B38" s="2"/>
      <c r="D38" s="2"/>
      <c r="E38" s="2"/>
      <c r="F38" s="2"/>
      <c r="G38" s="2"/>
      <c r="H38" s="2"/>
      <c r="I38" s="2"/>
    </row>
    <row r="39" spans="2:9" ht="32.25" customHeight="1" thickBot="1" x14ac:dyDescent="0.3">
      <c r="B39" s="148" t="s">
        <v>6</v>
      </c>
      <c r="C39" s="149"/>
      <c r="D39" s="149"/>
      <c r="E39" s="149"/>
      <c r="F39" s="149"/>
      <c r="G39" s="149"/>
      <c r="H39" s="149"/>
      <c r="I39" s="150"/>
    </row>
    <row r="40" spans="2:9" ht="60" x14ac:dyDescent="0.25">
      <c r="B40" s="7" t="s">
        <v>13</v>
      </c>
      <c r="C40" s="8" t="s">
        <v>17</v>
      </c>
      <c r="D40" s="8" t="s">
        <v>14</v>
      </c>
      <c r="E40" s="8" t="s">
        <v>15</v>
      </c>
      <c r="F40" s="8" t="s">
        <v>16</v>
      </c>
      <c r="G40" s="8" t="s">
        <v>1</v>
      </c>
      <c r="H40" s="8" t="s">
        <v>20</v>
      </c>
      <c r="I40" s="9" t="s">
        <v>0</v>
      </c>
    </row>
    <row r="41" spans="2:9" ht="32.25" customHeight="1" x14ac:dyDescent="0.25">
      <c r="B41" s="72"/>
      <c r="C41" s="96" t="s">
        <v>94</v>
      </c>
      <c r="D41" s="73"/>
      <c r="E41" s="102">
        <v>28000</v>
      </c>
      <c r="F41" s="74"/>
      <c r="G41" s="75"/>
      <c r="H41" s="47" t="e">
        <f>G41/D41</f>
        <v>#DIV/0!</v>
      </c>
      <c r="I41" s="63">
        <f>F41*G41</f>
        <v>0</v>
      </c>
    </row>
    <row r="42" spans="2:9" ht="32.25" customHeight="1" x14ac:dyDescent="0.25">
      <c r="B42" s="72"/>
      <c r="C42" s="96" t="s">
        <v>95</v>
      </c>
      <c r="D42" s="73"/>
      <c r="E42" s="113">
        <v>16000</v>
      </c>
      <c r="F42" s="74"/>
      <c r="G42" s="75"/>
      <c r="H42" s="47" t="e">
        <f t="shared" ref="H42:H45" si="3">G42/D42</f>
        <v>#DIV/0!</v>
      </c>
      <c r="I42" s="63">
        <f t="shared" ref="I42" si="4">F42*G42</f>
        <v>0</v>
      </c>
    </row>
    <row r="43" spans="2:9" ht="32.25" customHeight="1" x14ac:dyDescent="0.25">
      <c r="B43" s="72"/>
      <c r="C43" s="96" t="s">
        <v>96</v>
      </c>
      <c r="D43" s="73"/>
      <c r="E43" s="113">
        <v>9000</v>
      </c>
      <c r="F43" s="74"/>
      <c r="G43" s="75"/>
      <c r="H43" s="47" t="e">
        <f t="shared" si="3"/>
        <v>#DIV/0!</v>
      </c>
      <c r="I43" s="63">
        <f>F43*G43</f>
        <v>0</v>
      </c>
    </row>
    <row r="44" spans="2:9" ht="32.25" customHeight="1" x14ac:dyDescent="0.25">
      <c r="B44" s="72"/>
      <c r="C44" s="96" t="s">
        <v>97</v>
      </c>
      <c r="D44" s="73"/>
      <c r="E44" s="113">
        <v>1800</v>
      </c>
      <c r="F44" s="74"/>
      <c r="G44" s="75"/>
      <c r="H44" s="47" t="e">
        <f t="shared" si="3"/>
        <v>#DIV/0!</v>
      </c>
      <c r="I44" s="63">
        <f t="shared" ref="I44:I45" si="5">F44*G44</f>
        <v>0</v>
      </c>
    </row>
    <row r="45" spans="2:9" ht="32.25" customHeight="1" thickBot="1" x14ac:dyDescent="0.3">
      <c r="B45" s="72"/>
      <c r="C45" s="96" t="s">
        <v>98</v>
      </c>
      <c r="D45" s="73"/>
      <c r="E45" s="113">
        <v>1000</v>
      </c>
      <c r="F45" s="74"/>
      <c r="G45" s="75"/>
      <c r="H45" s="47" t="e">
        <f t="shared" si="3"/>
        <v>#DIV/0!</v>
      </c>
      <c r="I45" s="63">
        <f t="shared" si="5"/>
        <v>0</v>
      </c>
    </row>
    <row r="46" spans="2:9" ht="32.25" customHeight="1" thickBot="1" x14ac:dyDescent="0.3">
      <c r="B46" s="2"/>
      <c r="D46" s="2"/>
      <c r="E46" s="2"/>
      <c r="F46" s="2"/>
      <c r="G46" s="171" t="s">
        <v>19</v>
      </c>
      <c r="H46" s="172"/>
      <c r="I46" s="65">
        <f>SUM(I41:I45)</f>
        <v>0</v>
      </c>
    </row>
    <row r="47" spans="2:9" ht="32.25" customHeight="1" x14ac:dyDescent="0.25">
      <c r="B47" s="2"/>
      <c r="D47" s="2"/>
      <c r="E47" s="2"/>
      <c r="F47" s="2"/>
      <c r="G47" s="2"/>
      <c r="H47" s="2"/>
      <c r="I47" s="2"/>
    </row>
    <row r="48" spans="2:9" ht="32.25" customHeight="1" thickBot="1" x14ac:dyDescent="0.3">
      <c r="B48" s="2"/>
      <c r="D48" s="2"/>
      <c r="E48" s="2"/>
      <c r="F48" s="2"/>
      <c r="G48" s="2"/>
      <c r="H48" s="2"/>
      <c r="I48" s="2"/>
    </row>
    <row r="49" spans="2:9" ht="32.25" customHeight="1" thickBot="1" x14ac:dyDescent="0.3">
      <c r="B49" s="173" t="s">
        <v>5</v>
      </c>
      <c r="C49" s="174"/>
      <c r="D49" s="174"/>
      <c r="E49" s="174"/>
      <c r="F49" s="174"/>
      <c r="G49" s="174"/>
      <c r="H49" s="174"/>
      <c r="I49" s="175"/>
    </row>
    <row r="50" spans="2:9" ht="60" x14ac:dyDescent="0.25">
      <c r="B50" s="7" t="s">
        <v>13</v>
      </c>
      <c r="C50" s="8" t="s">
        <v>17</v>
      </c>
      <c r="D50" s="8" t="s">
        <v>14</v>
      </c>
      <c r="E50" s="8" t="s">
        <v>15</v>
      </c>
      <c r="F50" s="8" t="s">
        <v>16</v>
      </c>
      <c r="G50" s="8" t="s">
        <v>1</v>
      </c>
      <c r="H50" s="8" t="s">
        <v>20</v>
      </c>
      <c r="I50" s="9" t="s">
        <v>0</v>
      </c>
    </row>
    <row r="51" spans="2:9" ht="32.25" customHeight="1" x14ac:dyDescent="0.25">
      <c r="B51" s="72"/>
      <c r="C51" s="96" t="s">
        <v>94</v>
      </c>
      <c r="D51" s="73"/>
      <c r="E51" s="21">
        <v>25000</v>
      </c>
      <c r="F51" s="74"/>
      <c r="G51" s="75"/>
      <c r="H51" s="47" t="e">
        <f>G51/D51</f>
        <v>#DIV/0!</v>
      </c>
      <c r="I51" s="63">
        <f>F51*G51</f>
        <v>0</v>
      </c>
    </row>
    <row r="52" spans="2:9" ht="32.25" customHeight="1" x14ac:dyDescent="0.25">
      <c r="B52" s="72"/>
      <c r="C52" s="96" t="s">
        <v>95</v>
      </c>
      <c r="D52" s="73"/>
      <c r="E52" s="22">
        <v>16000</v>
      </c>
      <c r="F52" s="74"/>
      <c r="G52" s="75"/>
      <c r="H52" s="47" t="e">
        <f t="shared" ref="H52:H55" si="6">G52/D52</f>
        <v>#DIV/0!</v>
      </c>
      <c r="I52" s="63">
        <f t="shared" ref="I52" si="7">F52*G52</f>
        <v>0</v>
      </c>
    </row>
    <row r="53" spans="2:9" ht="32.25" customHeight="1" x14ac:dyDescent="0.25">
      <c r="B53" s="72"/>
      <c r="C53" s="96" t="s">
        <v>96</v>
      </c>
      <c r="D53" s="73"/>
      <c r="E53" s="22">
        <v>5000</v>
      </c>
      <c r="F53" s="74"/>
      <c r="G53" s="75"/>
      <c r="H53" s="47" t="e">
        <f t="shared" si="6"/>
        <v>#DIV/0!</v>
      </c>
      <c r="I53" s="63">
        <f>F53*G53</f>
        <v>0</v>
      </c>
    </row>
    <row r="54" spans="2:9" ht="32.25" customHeight="1" x14ac:dyDescent="0.25">
      <c r="B54" s="72"/>
      <c r="C54" s="96" t="s">
        <v>97</v>
      </c>
      <c r="D54" s="73"/>
      <c r="E54" s="22">
        <v>3000</v>
      </c>
      <c r="F54" s="74"/>
      <c r="G54" s="75"/>
      <c r="H54" s="47" t="e">
        <f t="shared" si="6"/>
        <v>#DIV/0!</v>
      </c>
      <c r="I54" s="63">
        <f t="shared" ref="I54:I55" si="8">F54*G54</f>
        <v>0</v>
      </c>
    </row>
    <row r="55" spans="2:9" ht="32.25" customHeight="1" thickBot="1" x14ac:dyDescent="0.3">
      <c r="B55" s="72"/>
      <c r="C55" s="96" t="s">
        <v>98</v>
      </c>
      <c r="D55" s="73"/>
      <c r="E55" s="22">
        <v>1200</v>
      </c>
      <c r="F55" s="74"/>
      <c r="G55" s="75"/>
      <c r="H55" s="47" t="e">
        <f t="shared" si="6"/>
        <v>#DIV/0!</v>
      </c>
      <c r="I55" s="63">
        <f t="shared" si="8"/>
        <v>0</v>
      </c>
    </row>
    <row r="56" spans="2:9" ht="32.25" customHeight="1" thickBot="1" x14ac:dyDescent="0.3">
      <c r="B56" s="2"/>
      <c r="D56" s="2"/>
      <c r="E56" s="2"/>
      <c r="F56" s="2"/>
      <c r="G56" s="151" t="s">
        <v>19</v>
      </c>
      <c r="H56" s="152"/>
      <c r="I56" s="65">
        <f>SUM(I51:I55)</f>
        <v>0</v>
      </c>
    </row>
    <row r="57" spans="2:9" ht="32.25" customHeight="1" x14ac:dyDescent="0.25">
      <c r="B57" s="2"/>
      <c r="D57" s="2"/>
      <c r="E57" s="2"/>
      <c r="F57" s="2"/>
      <c r="G57" s="2"/>
      <c r="H57" s="2"/>
      <c r="I57" s="2"/>
    </row>
    <row r="58" spans="2:9" ht="32.25" customHeight="1" thickBot="1" x14ac:dyDescent="0.3">
      <c r="B58" s="2"/>
      <c r="D58" s="2"/>
      <c r="E58" s="2"/>
      <c r="F58" s="2"/>
      <c r="G58" s="2"/>
      <c r="H58" s="2"/>
      <c r="I58" s="2"/>
    </row>
    <row r="59" spans="2:9" ht="32.25" customHeight="1" thickBot="1" x14ac:dyDescent="0.3">
      <c r="B59" s="148" t="s">
        <v>7</v>
      </c>
      <c r="C59" s="149"/>
      <c r="D59" s="149"/>
      <c r="E59" s="149"/>
      <c r="F59" s="149"/>
      <c r="G59" s="149"/>
      <c r="H59" s="149"/>
      <c r="I59" s="150"/>
    </row>
    <row r="60" spans="2:9" ht="60" x14ac:dyDescent="0.25">
      <c r="B60" s="7" t="s">
        <v>13</v>
      </c>
      <c r="C60" s="8" t="s">
        <v>17</v>
      </c>
      <c r="D60" s="8" t="s">
        <v>14</v>
      </c>
      <c r="E60" s="8" t="s">
        <v>15</v>
      </c>
      <c r="F60" s="8" t="s">
        <v>16</v>
      </c>
      <c r="G60" s="8" t="s">
        <v>1</v>
      </c>
      <c r="H60" s="8" t="s">
        <v>20</v>
      </c>
      <c r="I60" s="9" t="s">
        <v>0</v>
      </c>
    </row>
    <row r="61" spans="2:9" ht="32.25" customHeight="1" x14ac:dyDescent="0.25">
      <c r="B61" s="72"/>
      <c r="C61" s="96" t="s">
        <v>94</v>
      </c>
      <c r="D61" s="73"/>
      <c r="E61" s="21">
        <v>21000</v>
      </c>
      <c r="F61" s="74"/>
      <c r="G61" s="75"/>
      <c r="H61" s="47" t="e">
        <f>G61/D61</f>
        <v>#DIV/0!</v>
      </c>
      <c r="I61" s="63">
        <f>F61*G61</f>
        <v>0</v>
      </c>
    </row>
    <row r="62" spans="2:9" ht="32.25" customHeight="1" x14ac:dyDescent="0.25">
      <c r="B62" s="72"/>
      <c r="C62" s="96" t="s">
        <v>95</v>
      </c>
      <c r="D62" s="73"/>
      <c r="E62" s="22">
        <v>18000</v>
      </c>
      <c r="F62" s="74"/>
      <c r="G62" s="75"/>
      <c r="H62" s="47" t="e">
        <f t="shared" ref="H62:H65" si="9">G62/D62</f>
        <v>#DIV/0!</v>
      </c>
      <c r="I62" s="63">
        <f t="shared" ref="I62" si="10">F62*G62</f>
        <v>0</v>
      </c>
    </row>
    <row r="63" spans="2:9" ht="32.25" customHeight="1" x14ac:dyDescent="0.25">
      <c r="B63" s="72"/>
      <c r="C63" s="96" t="s">
        <v>96</v>
      </c>
      <c r="D63" s="73"/>
      <c r="E63" s="22">
        <v>7000</v>
      </c>
      <c r="F63" s="74"/>
      <c r="G63" s="75"/>
      <c r="H63" s="47" t="e">
        <f t="shared" si="9"/>
        <v>#DIV/0!</v>
      </c>
      <c r="I63" s="63">
        <f>F63*G63</f>
        <v>0</v>
      </c>
    </row>
    <row r="64" spans="2:9" ht="32.25" customHeight="1" x14ac:dyDescent="0.25">
      <c r="B64" s="72"/>
      <c r="C64" s="96" t="s">
        <v>97</v>
      </c>
      <c r="D64" s="73"/>
      <c r="E64" s="22">
        <v>3500</v>
      </c>
      <c r="F64" s="74"/>
      <c r="G64" s="75"/>
      <c r="H64" s="47" t="e">
        <f t="shared" si="9"/>
        <v>#DIV/0!</v>
      </c>
      <c r="I64" s="63">
        <f t="shared" ref="I64:I65" si="11">F64*G64</f>
        <v>0</v>
      </c>
    </row>
    <row r="65" spans="1:9" ht="32.25" customHeight="1" thickBot="1" x14ac:dyDescent="0.3">
      <c r="B65" s="72"/>
      <c r="C65" s="96" t="s">
        <v>98</v>
      </c>
      <c r="D65" s="73"/>
      <c r="E65" s="22">
        <v>7000</v>
      </c>
      <c r="F65" s="74"/>
      <c r="G65" s="75"/>
      <c r="H65" s="47" t="e">
        <f t="shared" si="9"/>
        <v>#DIV/0!</v>
      </c>
      <c r="I65" s="63">
        <f t="shared" si="11"/>
        <v>0</v>
      </c>
    </row>
    <row r="66" spans="1:9" ht="32.25" customHeight="1" thickBot="1" x14ac:dyDescent="0.3">
      <c r="B66" s="2"/>
      <c r="D66" s="2"/>
      <c r="E66" s="2"/>
      <c r="F66" s="2"/>
      <c r="G66" s="151" t="s">
        <v>19</v>
      </c>
      <c r="H66" s="152"/>
      <c r="I66" s="65">
        <f>SUM(I61:I65)</f>
        <v>0</v>
      </c>
    </row>
    <row r="67" spans="1:9" ht="32.25" customHeight="1" x14ac:dyDescent="0.25">
      <c r="B67" s="2"/>
      <c r="D67" s="2"/>
      <c r="E67" s="2"/>
      <c r="F67" s="2"/>
      <c r="G67" s="2"/>
      <c r="H67" s="2"/>
      <c r="I67" s="2"/>
    </row>
    <row r="68" spans="1:9" ht="32.25" customHeight="1" thickBot="1" x14ac:dyDescent="0.3">
      <c r="B68" s="2"/>
      <c r="C68" s="2"/>
      <c r="D68" s="2"/>
      <c r="E68" s="2"/>
      <c r="F68" s="2"/>
      <c r="G68" s="2"/>
      <c r="H68" s="2"/>
      <c r="I68" s="2"/>
    </row>
    <row r="69" spans="1:9" ht="15.75" thickBot="1" x14ac:dyDescent="0.3">
      <c r="B69" s="153" t="s">
        <v>4</v>
      </c>
      <c r="C69" s="154"/>
      <c r="D69" s="154"/>
      <c r="E69" s="154"/>
      <c r="F69" s="155"/>
    </row>
    <row r="70" spans="1:9" ht="30" customHeight="1" x14ac:dyDescent="0.25">
      <c r="A70" s="1"/>
      <c r="B70" s="7" t="s">
        <v>24</v>
      </c>
      <c r="C70" s="8" t="s">
        <v>2</v>
      </c>
      <c r="D70" s="8" t="s">
        <v>25</v>
      </c>
      <c r="E70" s="8" t="s">
        <v>26</v>
      </c>
      <c r="F70" s="9" t="s">
        <v>3</v>
      </c>
    </row>
    <row r="71" spans="1:9" ht="21" customHeight="1" thickBot="1" x14ac:dyDescent="0.3">
      <c r="A71" s="1"/>
      <c r="B71" s="80"/>
      <c r="C71" s="82"/>
      <c r="D71" s="82"/>
      <c r="E71" s="82"/>
      <c r="F71" s="15">
        <f t="shared" ref="F71:F74" si="12">B71*D71+B71*E71</f>
        <v>0</v>
      </c>
    </row>
    <row r="72" spans="1:9" ht="21" customHeight="1" thickBot="1" x14ac:dyDescent="0.3">
      <c r="A72" s="1"/>
      <c r="B72" s="80"/>
      <c r="C72" s="82"/>
      <c r="D72" s="82"/>
      <c r="E72" s="82"/>
      <c r="F72" s="15">
        <f t="shared" si="12"/>
        <v>0</v>
      </c>
    </row>
    <row r="73" spans="1:9" ht="21" customHeight="1" thickBot="1" x14ac:dyDescent="0.3">
      <c r="A73" s="1"/>
      <c r="B73" s="80"/>
      <c r="C73" s="82"/>
      <c r="D73" s="82"/>
      <c r="E73" s="82"/>
      <c r="F73" s="15">
        <f t="shared" si="12"/>
        <v>0</v>
      </c>
    </row>
    <row r="74" spans="1:9" ht="21" customHeight="1" thickBot="1" x14ac:dyDescent="0.3">
      <c r="A74" s="1"/>
      <c r="B74" s="80"/>
      <c r="C74" s="82"/>
      <c r="D74" s="82"/>
      <c r="E74" s="82"/>
      <c r="F74" s="15">
        <f t="shared" si="12"/>
        <v>0</v>
      </c>
    </row>
    <row r="75" spans="1:9" ht="21" customHeight="1" thickBot="1" x14ac:dyDescent="0.3">
      <c r="B75" s="40"/>
      <c r="C75" s="41"/>
      <c r="D75" s="42"/>
      <c r="E75" s="93"/>
      <c r="F75" s="23">
        <f>B75*D75+B75*E75</f>
        <v>0</v>
      </c>
    </row>
    <row r="76" spans="1:9" ht="17.25" customHeight="1" thickBot="1" x14ac:dyDescent="0.3">
      <c r="B76" s="1"/>
      <c r="C76" s="1"/>
      <c r="D76" s="1"/>
      <c r="E76" s="94" t="s">
        <v>9</v>
      </c>
      <c r="F76" s="92">
        <f>SUM(F71:F75)</f>
        <v>0</v>
      </c>
    </row>
    <row r="77" spans="1:9" ht="17.25" customHeight="1" x14ac:dyDescent="0.25">
      <c r="B77" s="1"/>
      <c r="C77" s="1"/>
      <c r="D77" s="1"/>
      <c r="E77" s="1"/>
      <c r="F77" s="33"/>
    </row>
    <row r="78" spans="1:9" ht="17.25" customHeight="1" thickBot="1" x14ac:dyDescent="0.3">
      <c r="B78" s="1"/>
      <c r="C78" s="1"/>
      <c r="D78" s="1"/>
      <c r="E78" s="1"/>
      <c r="F78" s="33"/>
    </row>
    <row r="79" spans="1:9" ht="17.25" customHeight="1" thickBot="1" x14ac:dyDescent="0.3">
      <c r="B79" s="153" t="s">
        <v>6</v>
      </c>
      <c r="C79" s="154"/>
      <c r="D79" s="154"/>
      <c r="E79" s="154"/>
      <c r="F79" s="155"/>
    </row>
    <row r="80" spans="1:9" ht="30" x14ac:dyDescent="0.25">
      <c r="B80" s="7" t="s">
        <v>24</v>
      </c>
      <c r="C80" s="8" t="s">
        <v>2</v>
      </c>
      <c r="D80" s="8" t="s">
        <v>25</v>
      </c>
      <c r="E80" s="8" t="s">
        <v>26</v>
      </c>
      <c r="F80" s="9" t="s">
        <v>3</v>
      </c>
    </row>
    <row r="81" spans="2:6" ht="17.25" customHeight="1" thickBot="1" x14ac:dyDescent="0.3">
      <c r="B81" s="80"/>
      <c r="C81" s="82"/>
      <c r="D81" s="82"/>
      <c r="E81" s="82"/>
      <c r="F81" s="15">
        <f t="shared" ref="F81:F83" si="13">B81*D81+B81*E81</f>
        <v>0</v>
      </c>
    </row>
    <row r="82" spans="2:6" ht="17.25" customHeight="1" thickBot="1" x14ac:dyDescent="0.3">
      <c r="B82" s="80"/>
      <c r="C82" s="82"/>
      <c r="D82" s="82"/>
      <c r="E82" s="82"/>
      <c r="F82" s="15">
        <f t="shared" si="13"/>
        <v>0</v>
      </c>
    </row>
    <row r="83" spans="2:6" ht="17.25" customHeight="1" thickBot="1" x14ac:dyDescent="0.3">
      <c r="B83" s="80"/>
      <c r="C83" s="82"/>
      <c r="D83" s="82"/>
      <c r="E83" s="82"/>
      <c r="F83" s="15">
        <f t="shared" si="13"/>
        <v>0</v>
      </c>
    </row>
    <row r="84" spans="2:6" ht="17.25" customHeight="1" thickBot="1" x14ac:dyDescent="0.3">
      <c r="B84" s="40"/>
      <c r="C84" s="41"/>
      <c r="D84" s="42"/>
      <c r="E84" s="93"/>
      <c r="F84" s="23">
        <f>B84*D84+B84*E84</f>
        <v>0</v>
      </c>
    </row>
    <row r="85" spans="2:6" ht="17.25" customHeight="1" thickBot="1" x14ac:dyDescent="0.3">
      <c r="B85" s="1"/>
      <c r="C85" s="1"/>
      <c r="D85" s="1"/>
      <c r="E85" s="94" t="s">
        <v>9</v>
      </c>
      <c r="F85" s="92">
        <f>SUM(F81:F84)</f>
        <v>0</v>
      </c>
    </row>
    <row r="86" spans="2:6" ht="17.25" customHeight="1" x14ac:dyDescent="0.25">
      <c r="B86" s="1"/>
      <c r="C86" s="1"/>
      <c r="D86" s="1"/>
      <c r="E86" s="1"/>
      <c r="F86" s="33"/>
    </row>
    <row r="87" spans="2:6" ht="17.25" customHeight="1" thickBot="1" x14ac:dyDescent="0.3">
      <c r="B87" s="1"/>
      <c r="C87" s="1"/>
      <c r="D87" s="1"/>
      <c r="E87" s="1"/>
      <c r="F87" s="33"/>
    </row>
    <row r="88" spans="2:6" ht="17.25" customHeight="1" thickBot="1" x14ac:dyDescent="0.3">
      <c r="B88" s="153" t="s">
        <v>5</v>
      </c>
      <c r="C88" s="154"/>
      <c r="D88" s="154"/>
      <c r="E88" s="154"/>
      <c r="F88" s="155"/>
    </row>
    <row r="89" spans="2:6" ht="30" x14ac:dyDescent="0.25">
      <c r="B89" s="7" t="s">
        <v>24</v>
      </c>
      <c r="C89" s="8" t="s">
        <v>2</v>
      </c>
      <c r="D89" s="8" t="s">
        <v>25</v>
      </c>
      <c r="E89" s="8" t="s">
        <v>26</v>
      </c>
      <c r="F89" s="9" t="s">
        <v>3</v>
      </c>
    </row>
    <row r="90" spans="2:6" ht="17.25" customHeight="1" thickBot="1" x14ac:dyDescent="0.3">
      <c r="B90" s="80"/>
      <c r="C90" s="82"/>
      <c r="D90" s="82"/>
      <c r="E90" s="82"/>
      <c r="F90" s="15">
        <f t="shared" ref="F90:F92" si="14">B90*D90+B90*E90</f>
        <v>0</v>
      </c>
    </row>
    <row r="91" spans="2:6" ht="17.25" customHeight="1" thickBot="1" x14ac:dyDescent="0.3">
      <c r="B91" s="80"/>
      <c r="C91" s="82"/>
      <c r="D91" s="82"/>
      <c r="E91" s="82"/>
      <c r="F91" s="15">
        <f t="shared" si="14"/>
        <v>0</v>
      </c>
    </row>
    <row r="92" spans="2:6" ht="17.25" customHeight="1" thickBot="1" x14ac:dyDescent="0.3">
      <c r="B92" s="80"/>
      <c r="C92" s="82"/>
      <c r="D92" s="82"/>
      <c r="E92" s="82"/>
      <c r="F92" s="15">
        <f t="shared" si="14"/>
        <v>0</v>
      </c>
    </row>
    <row r="93" spans="2:6" ht="17.25" customHeight="1" thickBot="1" x14ac:dyDescent="0.3">
      <c r="B93" s="40"/>
      <c r="C93" s="41"/>
      <c r="D93" s="42"/>
      <c r="E93" s="93"/>
      <c r="F93" s="23">
        <f>B93*D93+B93*E93</f>
        <v>0</v>
      </c>
    </row>
    <row r="94" spans="2:6" ht="17.25" customHeight="1" thickBot="1" x14ac:dyDescent="0.3">
      <c r="B94" s="1"/>
      <c r="C94" s="1"/>
      <c r="D94" s="1"/>
      <c r="E94" s="94" t="s">
        <v>9</v>
      </c>
      <c r="F94" s="92">
        <f>SUM(F90:F93)</f>
        <v>0</v>
      </c>
    </row>
    <row r="95" spans="2:6" ht="17.25" customHeight="1" x14ac:dyDescent="0.25">
      <c r="B95" s="1"/>
      <c r="C95" s="1"/>
      <c r="D95" s="1"/>
      <c r="E95" s="1"/>
      <c r="F95" s="33"/>
    </row>
    <row r="96" spans="2:6" ht="17.25" customHeight="1" thickBot="1" x14ac:dyDescent="0.3">
      <c r="B96" s="1"/>
      <c r="C96" s="1"/>
      <c r="D96" s="1"/>
      <c r="E96" s="1"/>
      <c r="F96" s="33"/>
    </row>
    <row r="97" spans="2:6" ht="17.25" customHeight="1" thickBot="1" x14ac:dyDescent="0.3">
      <c r="B97" s="153" t="s">
        <v>7</v>
      </c>
      <c r="C97" s="154"/>
      <c r="D97" s="154"/>
      <c r="E97" s="154"/>
      <c r="F97" s="155"/>
    </row>
    <row r="98" spans="2:6" ht="30" x14ac:dyDescent="0.25">
      <c r="B98" s="7" t="s">
        <v>24</v>
      </c>
      <c r="C98" s="8" t="s">
        <v>2</v>
      </c>
      <c r="D98" s="8" t="s">
        <v>25</v>
      </c>
      <c r="E98" s="8" t="s">
        <v>26</v>
      </c>
      <c r="F98" s="9" t="s">
        <v>3</v>
      </c>
    </row>
    <row r="99" spans="2:6" ht="17.25" customHeight="1" thickBot="1" x14ac:dyDescent="0.3">
      <c r="B99" s="80"/>
      <c r="C99" s="82"/>
      <c r="D99" s="82"/>
      <c r="E99" s="82"/>
      <c r="F99" s="15">
        <f t="shared" ref="F99:F101" si="15">B99*D99+B99*E99</f>
        <v>0</v>
      </c>
    </row>
    <row r="100" spans="2:6" ht="17.25" customHeight="1" thickBot="1" x14ac:dyDescent="0.3">
      <c r="B100" s="80"/>
      <c r="C100" s="82"/>
      <c r="D100" s="82"/>
      <c r="E100" s="82"/>
      <c r="F100" s="15">
        <f t="shared" si="15"/>
        <v>0</v>
      </c>
    </row>
    <row r="101" spans="2:6" ht="17.25" customHeight="1" thickBot="1" x14ac:dyDescent="0.3">
      <c r="B101" s="80"/>
      <c r="C101" s="82"/>
      <c r="D101" s="82"/>
      <c r="E101" s="82"/>
      <c r="F101" s="15">
        <f t="shared" si="15"/>
        <v>0</v>
      </c>
    </row>
    <row r="102" spans="2:6" ht="17.25" customHeight="1" thickBot="1" x14ac:dyDescent="0.3">
      <c r="B102" s="40"/>
      <c r="C102" s="41"/>
      <c r="D102" s="42"/>
      <c r="E102" s="93"/>
      <c r="F102" s="23">
        <f>B102*D102+B102*E102</f>
        <v>0</v>
      </c>
    </row>
    <row r="103" spans="2:6" ht="17.25" customHeight="1" thickBot="1" x14ac:dyDescent="0.3">
      <c r="B103" s="1"/>
      <c r="C103" s="1"/>
      <c r="D103" s="1"/>
      <c r="E103" s="94" t="s">
        <v>9</v>
      </c>
      <c r="F103" s="92">
        <f>SUM(F99:F102)</f>
        <v>0</v>
      </c>
    </row>
    <row r="104" spans="2:6" ht="17.25" customHeight="1" x14ac:dyDescent="0.25">
      <c r="B104" s="1"/>
      <c r="C104" s="1"/>
      <c r="D104" s="1"/>
      <c r="E104" s="1"/>
      <c r="F104" s="1"/>
    </row>
    <row r="105" spans="2:6" ht="15.75" thickBot="1" x14ac:dyDescent="0.3"/>
    <row r="106" spans="2:6" ht="42" customHeight="1" x14ac:dyDescent="0.25">
      <c r="B106" s="58" t="s">
        <v>8</v>
      </c>
      <c r="C106" s="59" t="s">
        <v>12</v>
      </c>
      <c r="D106" s="60" t="s">
        <v>10</v>
      </c>
    </row>
    <row r="107" spans="2:6" ht="15.75" thickBot="1" x14ac:dyDescent="0.3">
      <c r="B107" s="71">
        <f>400000*5</f>
        <v>2000000</v>
      </c>
      <c r="C107" s="14">
        <f>(F76+I36+I46+I56+I66+F85+F94+F103)*5</f>
        <v>0</v>
      </c>
      <c r="D107" s="62">
        <f>1-C107/B107</f>
        <v>1</v>
      </c>
    </row>
    <row r="109" spans="2:6" ht="15.75" thickBot="1" x14ac:dyDescent="0.3"/>
    <row r="110" spans="2:6" x14ac:dyDescent="0.25">
      <c r="B110" s="156" t="s">
        <v>475</v>
      </c>
      <c r="C110" s="157"/>
      <c r="D110" s="157"/>
      <c r="E110" s="158"/>
    </row>
    <row r="111" spans="2:6" x14ac:dyDescent="0.25">
      <c r="B111" s="44" t="s">
        <v>27</v>
      </c>
      <c r="C111" s="139" t="s">
        <v>28</v>
      </c>
      <c r="D111" s="139"/>
      <c r="E111" s="45" t="s">
        <v>29</v>
      </c>
    </row>
    <row r="112" spans="2:6" x14ac:dyDescent="0.25">
      <c r="B112" s="77"/>
      <c r="C112" s="140"/>
      <c r="D112" s="140"/>
      <c r="E112" s="78"/>
    </row>
    <row r="113" spans="2:7" x14ac:dyDescent="0.25">
      <c r="B113" s="77"/>
      <c r="C113" s="140"/>
      <c r="D113" s="140"/>
      <c r="E113" s="78"/>
    </row>
    <row r="114" spans="2:7" x14ac:dyDescent="0.25">
      <c r="B114" s="77"/>
      <c r="C114" s="140"/>
      <c r="D114" s="140"/>
      <c r="E114" s="78"/>
    </row>
    <row r="115" spans="2:7" x14ac:dyDescent="0.25">
      <c r="B115" s="77"/>
      <c r="C115" s="140"/>
      <c r="D115" s="140"/>
      <c r="E115" s="78"/>
    </row>
    <row r="116" spans="2:7" x14ac:dyDescent="0.25">
      <c r="B116" s="77"/>
      <c r="C116" s="140"/>
      <c r="D116" s="140"/>
      <c r="E116" s="78"/>
    </row>
    <row r="117" spans="2:7" x14ac:dyDescent="0.25">
      <c r="B117" s="77"/>
      <c r="C117" s="140"/>
      <c r="D117" s="140"/>
      <c r="E117" s="78"/>
    </row>
    <row r="118" spans="2:7" x14ac:dyDescent="0.25">
      <c r="B118" s="77"/>
      <c r="C118" s="140"/>
      <c r="D118" s="140"/>
      <c r="E118" s="78"/>
    </row>
    <row r="119" spans="2:7" x14ac:dyDescent="0.25">
      <c r="B119" s="77"/>
      <c r="C119" s="140"/>
      <c r="D119" s="140"/>
      <c r="E119" s="78"/>
    </row>
    <row r="120" spans="2:7" x14ac:dyDescent="0.25">
      <c r="B120" s="77"/>
      <c r="C120" s="140"/>
      <c r="D120" s="140"/>
      <c r="E120" s="78"/>
    </row>
    <row r="121" spans="2:7" x14ac:dyDescent="0.25">
      <c r="B121" s="77"/>
      <c r="C121" s="140"/>
      <c r="D121" s="140"/>
      <c r="E121" s="78"/>
    </row>
    <row r="122" spans="2:7" x14ac:dyDescent="0.25">
      <c r="B122" s="77"/>
      <c r="C122" s="140"/>
      <c r="D122" s="140"/>
      <c r="E122" s="78"/>
    </row>
    <row r="123" spans="2:7" ht="15.75" thickBot="1" x14ac:dyDescent="0.3">
      <c r="B123" s="40"/>
      <c r="C123" s="141"/>
      <c r="D123" s="141"/>
      <c r="E123" s="79"/>
    </row>
    <row r="125" spans="2:7" ht="16.5" x14ac:dyDescent="0.3">
      <c r="B125" s="135" t="s">
        <v>35</v>
      </c>
      <c r="C125" s="135"/>
      <c r="D125" s="135"/>
      <c r="E125" s="135"/>
      <c r="F125" s="135"/>
      <c r="G125" s="97"/>
    </row>
    <row r="126" spans="2:7" ht="16.5" x14ac:dyDescent="0.25">
      <c r="B126" s="138" t="s">
        <v>36</v>
      </c>
      <c r="C126" s="138"/>
      <c r="D126" s="138"/>
      <c r="E126" s="138"/>
      <c r="F126" s="138"/>
      <c r="G126" s="100"/>
    </row>
  </sheetData>
  <sheetProtection formatCells="0" formatColumns="0" formatRows="0" insertColumns="0" insertRows="0" insertHyperlinks="0" deleteColumns="0" deleteRows="0" sort="0" autoFilter="0" pivotTables="0"/>
  <mergeCells count="34">
    <mergeCell ref="C2:E2"/>
    <mergeCell ref="C3:E3"/>
    <mergeCell ref="C4:E4"/>
    <mergeCell ref="C5:E5"/>
    <mergeCell ref="C6:E6"/>
    <mergeCell ref="D8:F9"/>
    <mergeCell ref="B11:I11"/>
    <mergeCell ref="G36:H36"/>
    <mergeCell ref="B69:F69"/>
    <mergeCell ref="B110:E110"/>
    <mergeCell ref="B39:I39"/>
    <mergeCell ref="G46:H46"/>
    <mergeCell ref="B49:I49"/>
    <mergeCell ref="G56:H56"/>
    <mergeCell ref="B59:I59"/>
    <mergeCell ref="G66:H66"/>
    <mergeCell ref="B79:F79"/>
    <mergeCell ref="B88:F88"/>
    <mergeCell ref="B97:F97"/>
    <mergeCell ref="B125:F125"/>
    <mergeCell ref="B126:F126"/>
    <mergeCell ref="C111:D111"/>
    <mergeCell ref="C112:D112"/>
    <mergeCell ref="C122:D122"/>
    <mergeCell ref="C123:D123"/>
    <mergeCell ref="C113:D113"/>
    <mergeCell ref="C114:D114"/>
    <mergeCell ref="C115:D115"/>
    <mergeCell ref="C116:D116"/>
    <mergeCell ref="C117:D117"/>
    <mergeCell ref="C118:D118"/>
    <mergeCell ref="C119:D119"/>
    <mergeCell ref="C120:D120"/>
    <mergeCell ref="C121:D121"/>
  </mergeCells>
  <pageMargins left="0.7" right="0.7" top="0.75" bottom="0.75" header="0.3" footer="0.3"/>
  <pageSetup paperSize="9" scale="4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65"/>
  <sheetViews>
    <sheetView zoomScale="90" zoomScaleNormal="90" workbookViewId="0">
      <selection activeCell="E43" sqref="E43"/>
    </sheetView>
  </sheetViews>
  <sheetFormatPr defaultRowHeight="15" x14ac:dyDescent="0.25"/>
  <cols>
    <col min="1" max="1" width="6.7109375" customWidth="1"/>
    <col min="2" max="2" width="21.140625" bestFit="1" customWidth="1"/>
    <col min="3" max="3" width="35.7109375" bestFit="1" customWidth="1"/>
    <col min="4" max="4" width="23.140625" bestFit="1" customWidth="1"/>
    <col min="5" max="5" width="36.85546875" bestFit="1" customWidth="1"/>
    <col min="6" max="6" width="26.85546875" bestFit="1" customWidth="1"/>
    <col min="7" max="7" width="14.42578125" bestFit="1" customWidth="1"/>
    <col min="8" max="8" width="11.5703125" bestFit="1" customWidth="1"/>
    <col min="9" max="9" width="16.140625" customWidth="1"/>
  </cols>
  <sheetData>
    <row r="1" spans="2:9" ht="15.75" thickBot="1" x14ac:dyDescent="0.3"/>
    <row r="2" spans="2:9" x14ac:dyDescent="0.25">
      <c r="B2" s="66" t="s">
        <v>30</v>
      </c>
      <c r="C2" s="159"/>
      <c r="D2" s="159"/>
      <c r="E2" s="160"/>
    </row>
    <row r="3" spans="2:9" x14ac:dyDescent="0.25">
      <c r="B3" s="67" t="s">
        <v>31</v>
      </c>
      <c r="C3" s="140"/>
      <c r="D3" s="140"/>
      <c r="E3" s="161"/>
    </row>
    <row r="4" spans="2:9" x14ac:dyDescent="0.25">
      <c r="B4" s="67" t="s">
        <v>32</v>
      </c>
      <c r="C4" s="140"/>
      <c r="D4" s="140"/>
      <c r="E4" s="161"/>
    </row>
    <row r="5" spans="2:9" x14ac:dyDescent="0.25">
      <c r="B5" s="67" t="s">
        <v>33</v>
      </c>
      <c r="C5" s="140"/>
      <c r="D5" s="140"/>
      <c r="E5" s="161"/>
    </row>
    <row r="6" spans="2:9" ht="15.75" thickBot="1" x14ac:dyDescent="0.3">
      <c r="B6" s="68" t="s">
        <v>34</v>
      </c>
      <c r="C6" s="141"/>
      <c r="D6" s="141"/>
      <c r="E6" s="162"/>
    </row>
    <row r="7" spans="2:9" ht="15.75" thickBot="1" x14ac:dyDescent="0.3"/>
    <row r="8" spans="2:9" x14ac:dyDescent="0.25">
      <c r="D8" s="142" t="s">
        <v>136</v>
      </c>
      <c r="E8" s="143"/>
      <c r="F8" s="144"/>
    </row>
    <row r="9" spans="2:9" ht="15.75" thickBot="1" x14ac:dyDescent="0.3">
      <c r="D9" s="145"/>
      <c r="E9" s="146"/>
      <c r="F9" s="147"/>
    </row>
    <row r="10" spans="2:9" ht="15.75" thickBot="1" x14ac:dyDescent="0.3"/>
    <row r="11" spans="2:9" ht="15.75" thickBot="1" x14ac:dyDescent="0.3">
      <c r="B11" s="148" t="s">
        <v>5</v>
      </c>
      <c r="C11" s="149"/>
      <c r="D11" s="149"/>
      <c r="E11" s="149"/>
      <c r="F11" s="149"/>
      <c r="G11" s="149"/>
      <c r="H11" s="149"/>
      <c r="I11" s="150"/>
    </row>
    <row r="12" spans="2:9" ht="56.25" customHeight="1" x14ac:dyDescent="0.25">
      <c r="B12" s="7" t="s">
        <v>38</v>
      </c>
      <c r="C12" s="8" t="s">
        <v>39</v>
      </c>
      <c r="D12" s="8" t="s">
        <v>14</v>
      </c>
      <c r="E12" s="8" t="s">
        <v>15</v>
      </c>
      <c r="F12" s="8" t="s">
        <v>16</v>
      </c>
      <c r="G12" s="8" t="s">
        <v>1</v>
      </c>
      <c r="H12" s="8" t="s">
        <v>20</v>
      </c>
      <c r="I12" s="9" t="s">
        <v>0</v>
      </c>
    </row>
    <row r="13" spans="2:9" ht="29.25" customHeight="1" x14ac:dyDescent="0.25">
      <c r="B13" s="80"/>
      <c r="C13" s="124" t="s">
        <v>118</v>
      </c>
      <c r="D13" s="82"/>
      <c r="E13" s="125">
        <v>20000</v>
      </c>
      <c r="F13" s="84"/>
      <c r="G13" s="87"/>
      <c r="H13" s="51" t="e">
        <f>G13/D13</f>
        <v>#DIV/0!</v>
      </c>
      <c r="I13" s="36">
        <f>F13*G13</f>
        <v>0</v>
      </c>
    </row>
    <row r="14" spans="2:9" ht="29.25" customHeight="1" x14ac:dyDescent="0.25">
      <c r="B14" s="80"/>
      <c r="C14" s="124" t="s">
        <v>119</v>
      </c>
      <c r="D14" s="82"/>
      <c r="E14" s="125">
        <v>14000</v>
      </c>
      <c r="F14" s="84"/>
      <c r="G14" s="87"/>
      <c r="H14" s="51" t="e">
        <f t="shared" ref="H14:H27" si="0">G14/D14</f>
        <v>#DIV/0!</v>
      </c>
      <c r="I14" s="36">
        <f t="shared" ref="I14:I27" si="1">F14*G14</f>
        <v>0</v>
      </c>
    </row>
    <row r="15" spans="2:9" ht="29.25" customHeight="1" x14ac:dyDescent="0.25">
      <c r="B15" s="80"/>
      <c r="C15" s="124" t="s">
        <v>120</v>
      </c>
      <c r="D15" s="82"/>
      <c r="E15" s="125">
        <v>19000</v>
      </c>
      <c r="F15" s="84"/>
      <c r="G15" s="87"/>
      <c r="H15" s="51" t="e">
        <f t="shared" si="0"/>
        <v>#DIV/0!</v>
      </c>
      <c r="I15" s="36">
        <f t="shared" si="1"/>
        <v>0</v>
      </c>
    </row>
    <row r="16" spans="2:9" ht="29.25" customHeight="1" x14ac:dyDescent="0.25">
      <c r="B16" s="80"/>
      <c r="C16" s="124" t="s">
        <v>121</v>
      </c>
      <c r="D16" s="82"/>
      <c r="E16" s="125">
        <v>17000</v>
      </c>
      <c r="F16" s="84"/>
      <c r="G16" s="87"/>
      <c r="H16" s="51" t="e">
        <f t="shared" si="0"/>
        <v>#DIV/0!</v>
      </c>
      <c r="I16" s="36">
        <f t="shared" si="1"/>
        <v>0</v>
      </c>
    </row>
    <row r="17" spans="2:9" ht="29.25" customHeight="1" x14ac:dyDescent="0.25">
      <c r="B17" s="80"/>
      <c r="C17" s="124" t="s">
        <v>122</v>
      </c>
      <c r="D17" s="82"/>
      <c r="E17" s="125">
        <v>26000</v>
      </c>
      <c r="F17" s="84"/>
      <c r="G17" s="87"/>
      <c r="H17" s="51" t="e">
        <f t="shared" si="0"/>
        <v>#DIV/0!</v>
      </c>
      <c r="I17" s="36">
        <f t="shared" si="1"/>
        <v>0</v>
      </c>
    </row>
    <row r="18" spans="2:9" ht="29.25" customHeight="1" x14ac:dyDescent="0.25">
      <c r="B18" s="80"/>
      <c r="C18" s="124" t="s">
        <v>123</v>
      </c>
      <c r="D18" s="82"/>
      <c r="E18" s="125">
        <v>3000</v>
      </c>
      <c r="F18" s="84"/>
      <c r="G18" s="87"/>
      <c r="H18" s="51" t="e">
        <f t="shared" si="0"/>
        <v>#DIV/0!</v>
      </c>
      <c r="I18" s="36">
        <f t="shared" si="1"/>
        <v>0</v>
      </c>
    </row>
    <row r="19" spans="2:9" ht="29.25" customHeight="1" x14ac:dyDescent="0.25">
      <c r="B19" s="80"/>
      <c r="C19" s="124" t="s">
        <v>124</v>
      </c>
      <c r="D19" s="82"/>
      <c r="E19" s="125">
        <v>28000</v>
      </c>
      <c r="F19" s="84"/>
      <c r="G19" s="87"/>
      <c r="H19" s="51" t="e">
        <f t="shared" si="0"/>
        <v>#DIV/0!</v>
      </c>
      <c r="I19" s="36">
        <f t="shared" si="1"/>
        <v>0</v>
      </c>
    </row>
    <row r="20" spans="2:9" ht="29.25" customHeight="1" x14ac:dyDescent="0.25">
      <c r="B20" s="80"/>
      <c r="C20" s="124" t="s">
        <v>125</v>
      </c>
      <c r="D20" s="82"/>
      <c r="E20" s="125">
        <v>14000</v>
      </c>
      <c r="F20" s="84"/>
      <c r="G20" s="87"/>
      <c r="H20" s="51" t="e">
        <f t="shared" si="0"/>
        <v>#DIV/0!</v>
      </c>
      <c r="I20" s="36">
        <f t="shared" si="1"/>
        <v>0</v>
      </c>
    </row>
    <row r="21" spans="2:9" ht="29.25" customHeight="1" x14ac:dyDescent="0.25">
      <c r="B21" s="80"/>
      <c r="C21" s="124" t="s">
        <v>126</v>
      </c>
      <c r="D21" s="82"/>
      <c r="E21" s="125">
        <v>28000</v>
      </c>
      <c r="F21" s="84"/>
      <c r="G21" s="87"/>
      <c r="H21" s="51" t="e">
        <f t="shared" si="0"/>
        <v>#DIV/0!</v>
      </c>
      <c r="I21" s="36">
        <f t="shared" si="1"/>
        <v>0</v>
      </c>
    </row>
    <row r="22" spans="2:9" ht="29.25" customHeight="1" x14ac:dyDescent="0.25">
      <c r="B22" s="80"/>
      <c r="C22" s="124" t="s">
        <v>127</v>
      </c>
      <c r="D22" s="82"/>
      <c r="E22" s="125">
        <v>20000</v>
      </c>
      <c r="F22" s="84"/>
      <c r="G22" s="87"/>
      <c r="H22" s="51" t="e">
        <f t="shared" si="0"/>
        <v>#DIV/0!</v>
      </c>
      <c r="I22" s="36">
        <f t="shared" si="1"/>
        <v>0</v>
      </c>
    </row>
    <row r="23" spans="2:9" ht="29.25" customHeight="1" x14ac:dyDescent="0.25">
      <c r="B23" s="80"/>
      <c r="C23" s="124" t="s">
        <v>128</v>
      </c>
      <c r="D23" s="82"/>
      <c r="E23" s="125">
        <v>28000</v>
      </c>
      <c r="F23" s="84"/>
      <c r="G23" s="87"/>
      <c r="H23" s="51" t="e">
        <f t="shared" si="0"/>
        <v>#DIV/0!</v>
      </c>
      <c r="I23" s="36">
        <f t="shared" si="1"/>
        <v>0</v>
      </c>
    </row>
    <row r="24" spans="2:9" ht="29.25" customHeight="1" x14ac:dyDescent="0.25">
      <c r="B24" s="80"/>
      <c r="C24" s="124" t="s">
        <v>129</v>
      </c>
      <c r="D24" s="82"/>
      <c r="E24" s="125">
        <v>500</v>
      </c>
      <c r="F24" s="84"/>
      <c r="G24" s="87"/>
      <c r="H24" s="51" t="e">
        <f t="shared" si="0"/>
        <v>#DIV/0!</v>
      </c>
      <c r="I24" s="36">
        <f t="shared" si="1"/>
        <v>0</v>
      </c>
    </row>
    <row r="25" spans="2:9" ht="29.25" customHeight="1" x14ac:dyDescent="0.25">
      <c r="B25" s="80"/>
      <c r="C25" s="124" t="s">
        <v>130</v>
      </c>
      <c r="D25" s="82"/>
      <c r="E25" s="125">
        <v>28000</v>
      </c>
      <c r="F25" s="84"/>
      <c r="G25" s="87"/>
      <c r="H25" s="51" t="e">
        <f t="shared" si="0"/>
        <v>#DIV/0!</v>
      </c>
      <c r="I25" s="36">
        <f t="shared" si="1"/>
        <v>0</v>
      </c>
    </row>
    <row r="26" spans="2:9" ht="29.25" customHeight="1" x14ac:dyDescent="0.25">
      <c r="B26" s="80"/>
      <c r="C26" s="124" t="s">
        <v>131</v>
      </c>
      <c r="D26" s="82"/>
      <c r="E26" s="125">
        <v>26000</v>
      </c>
      <c r="F26" s="84"/>
      <c r="G26" s="87"/>
      <c r="H26" s="51" t="e">
        <f t="shared" si="0"/>
        <v>#DIV/0!</v>
      </c>
      <c r="I26" s="36">
        <f t="shared" si="1"/>
        <v>0</v>
      </c>
    </row>
    <row r="27" spans="2:9" ht="29.25" customHeight="1" x14ac:dyDescent="0.25">
      <c r="B27" s="80"/>
      <c r="C27" s="124" t="s">
        <v>132</v>
      </c>
      <c r="D27" s="82"/>
      <c r="E27" s="125">
        <v>11000</v>
      </c>
      <c r="F27" s="84"/>
      <c r="G27" s="87"/>
      <c r="H27" s="51" t="e">
        <f t="shared" si="0"/>
        <v>#DIV/0!</v>
      </c>
      <c r="I27" s="36">
        <f t="shared" si="1"/>
        <v>0</v>
      </c>
    </row>
    <row r="28" spans="2:9" ht="29.25" customHeight="1" x14ac:dyDescent="0.25">
      <c r="B28" s="80"/>
      <c r="C28" s="124" t="s">
        <v>133</v>
      </c>
      <c r="D28" s="82"/>
      <c r="E28" s="125">
        <v>11000</v>
      </c>
      <c r="F28" s="84"/>
      <c r="G28" s="87"/>
      <c r="H28" s="51" t="e">
        <f t="shared" ref="H28:H30" si="2">G28/D28</f>
        <v>#DIV/0!</v>
      </c>
      <c r="I28" s="36">
        <f t="shared" ref="I28:I30" si="3">F28*G28</f>
        <v>0</v>
      </c>
    </row>
    <row r="29" spans="2:9" ht="29.25" customHeight="1" x14ac:dyDescent="0.25">
      <c r="B29" s="80"/>
      <c r="C29" s="124" t="s">
        <v>134</v>
      </c>
      <c r="D29" s="82"/>
      <c r="E29" s="125">
        <v>13000</v>
      </c>
      <c r="F29" s="84"/>
      <c r="G29" s="87"/>
      <c r="H29" s="51" t="e">
        <f t="shared" si="2"/>
        <v>#DIV/0!</v>
      </c>
      <c r="I29" s="36">
        <f t="shared" si="3"/>
        <v>0</v>
      </c>
    </row>
    <row r="30" spans="2:9" ht="29.25" customHeight="1" thickBot="1" x14ac:dyDescent="0.3">
      <c r="B30" s="80"/>
      <c r="C30" s="124" t="s">
        <v>135</v>
      </c>
      <c r="D30" s="82"/>
      <c r="E30" s="125">
        <v>10000</v>
      </c>
      <c r="F30" s="84"/>
      <c r="G30" s="87"/>
      <c r="H30" s="51" t="e">
        <f t="shared" si="2"/>
        <v>#DIV/0!</v>
      </c>
      <c r="I30" s="36">
        <f t="shared" si="3"/>
        <v>0</v>
      </c>
    </row>
    <row r="31" spans="2:9" ht="32.25" customHeight="1" thickBot="1" x14ac:dyDescent="0.3">
      <c r="B31" s="2"/>
      <c r="C31" s="2"/>
      <c r="D31" s="2"/>
      <c r="E31" s="2"/>
      <c r="F31" s="2"/>
      <c r="G31" s="151" t="s">
        <v>19</v>
      </c>
      <c r="H31" s="152"/>
      <c r="I31" s="65">
        <f>SUM(I13:I30)</f>
        <v>0</v>
      </c>
    </row>
    <row r="32" spans="2:9" ht="32.25" customHeight="1" thickBot="1" x14ac:dyDescent="0.3">
      <c r="B32" s="2"/>
      <c r="C32" s="2"/>
      <c r="D32" s="2"/>
      <c r="E32" s="2"/>
      <c r="F32" s="2"/>
      <c r="G32" s="2"/>
      <c r="H32" s="2"/>
      <c r="I32" s="2"/>
    </row>
    <row r="33" spans="1:6" ht="18.75" customHeight="1" thickBot="1" x14ac:dyDescent="0.3">
      <c r="B33" s="153" t="s">
        <v>5</v>
      </c>
      <c r="C33" s="154"/>
      <c r="D33" s="154"/>
      <c r="E33" s="154"/>
      <c r="F33" s="155"/>
    </row>
    <row r="34" spans="1:6" ht="30" customHeight="1" x14ac:dyDescent="0.25">
      <c r="A34" s="1"/>
      <c r="B34" s="7" t="s">
        <v>24</v>
      </c>
      <c r="C34" s="8" t="s">
        <v>2</v>
      </c>
      <c r="D34" s="8" t="s">
        <v>25</v>
      </c>
      <c r="E34" s="8" t="s">
        <v>26</v>
      </c>
      <c r="F34" s="9" t="s">
        <v>3</v>
      </c>
    </row>
    <row r="35" spans="1:6" ht="18" customHeight="1" x14ac:dyDescent="0.25">
      <c r="B35" s="77"/>
      <c r="C35" s="90"/>
      <c r="D35" s="91"/>
      <c r="E35" s="91"/>
      <c r="F35" s="34">
        <f>B35*D35+B35*E35</f>
        <v>0</v>
      </c>
    </row>
    <row r="36" spans="1:6" ht="18" customHeight="1" x14ac:dyDescent="0.25">
      <c r="B36" s="115"/>
      <c r="C36" s="116"/>
      <c r="D36" s="93"/>
      <c r="E36" s="93"/>
      <c r="F36" s="34">
        <f t="shared" ref="F36:F38" si="4">B36*D36+B36*E36</f>
        <v>0</v>
      </c>
    </row>
    <row r="37" spans="1:6" ht="18" customHeight="1" x14ac:dyDescent="0.25">
      <c r="B37" s="115"/>
      <c r="C37" s="116"/>
      <c r="D37" s="93"/>
      <c r="E37" s="93"/>
      <c r="F37" s="34">
        <f t="shared" si="4"/>
        <v>0</v>
      </c>
    </row>
    <row r="38" spans="1:6" ht="18" customHeight="1" x14ac:dyDescent="0.25">
      <c r="B38" s="115"/>
      <c r="C38" s="116"/>
      <c r="D38" s="93"/>
      <c r="E38" s="93"/>
      <c r="F38" s="34">
        <f t="shared" si="4"/>
        <v>0</v>
      </c>
    </row>
    <row r="39" spans="1:6" ht="18" customHeight="1" thickBot="1" x14ac:dyDescent="0.3">
      <c r="B39" s="40"/>
      <c r="C39" s="41"/>
      <c r="D39" s="42"/>
      <c r="E39" s="42"/>
      <c r="F39" s="15">
        <f>B39*D39+B39*E39</f>
        <v>0</v>
      </c>
    </row>
    <row r="40" spans="1:6" ht="17.25" customHeight="1" thickBot="1" x14ac:dyDescent="0.3">
      <c r="B40" s="1"/>
      <c r="C40" s="1"/>
      <c r="D40" s="1"/>
      <c r="E40" s="24" t="s">
        <v>22</v>
      </c>
      <c r="F40" s="25">
        <f>SUM(F35:F39)</f>
        <v>0</v>
      </c>
    </row>
    <row r="41" spans="1:6" ht="17.25" customHeight="1" x14ac:dyDescent="0.25">
      <c r="B41" s="1"/>
      <c r="C41" s="1"/>
      <c r="D41" s="1"/>
      <c r="E41" s="1"/>
      <c r="F41" s="1"/>
    </row>
    <row r="42" spans="1:6" ht="15.75" thickBot="1" x14ac:dyDescent="0.3"/>
    <row r="43" spans="1:6" ht="42" customHeight="1" x14ac:dyDescent="0.25">
      <c r="B43" s="58" t="s">
        <v>8</v>
      </c>
      <c r="C43" s="59" t="s">
        <v>12</v>
      </c>
      <c r="D43" s="60" t="s">
        <v>10</v>
      </c>
    </row>
    <row r="44" spans="1:6" ht="15.75" thickBot="1" x14ac:dyDescent="0.3">
      <c r="B44" s="71">
        <f>210000*5</f>
        <v>1050000</v>
      </c>
      <c r="C44" s="14">
        <f>(F40+I31)*5</f>
        <v>0</v>
      </c>
      <c r="D44" s="62">
        <f>1-C44/B44</f>
        <v>1</v>
      </c>
    </row>
    <row r="46" spans="1:6" ht="15.75" thickBot="1" x14ac:dyDescent="0.3"/>
    <row r="47" spans="1:6" x14ac:dyDescent="0.25">
      <c r="B47" s="156" t="s">
        <v>475</v>
      </c>
      <c r="C47" s="157"/>
      <c r="D47" s="157"/>
      <c r="E47" s="158"/>
    </row>
    <row r="48" spans="1:6" x14ac:dyDescent="0.25">
      <c r="B48" s="44" t="s">
        <v>27</v>
      </c>
      <c r="C48" s="139" t="s">
        <v>28</v>
      </c>
      <c r="D48" s="139"/>
      <c r="E48" s="45" t="s">
        <v>29</v>
      </c>
    </row>
    <row r="49" spans="2:7" x14ac:dyDescent="0.25">
      <c r="B49" s="77"/>
      <c r="C49" s="140"/>
      <c r="D49" s="140"/>
      <c r="E49" s="78"/>
    </row>
    <row r="50" spans="2:7" x14ac:dyDescent="0.25">
      <c r="B50" s="77"/>
      <c r="C50" s="140"/>
      <c r="D50" s="140"/>
      <c r="E50" s="78"/>
    </row>
    <row r="51" spans="2:7" x14ac:dyDescent="0.25">
      <c r="B51" s="77"/>
      <c r="C51" s="140"/>
      <c r="D51" s="140"/>
      <c r="E51" s="78"/>
    </row>
    <row r="52" spans="2:7" x14ac:dyDescent="0.25">
      <c r="B52" s="77"/>
      <c r="C52" s="140"/>
      <c r="D52" s="140"/>
      <c r="E52" s="78"/>
    </row>
    <row r="53" spans="2:7" x14ac:dyDescent="0.25">
      <c r="B53" s="77"/>
      <c r="C53" s="140"/>
      <c r="D53" s="140"/>
      <c r="E53" s="78"/>
    </row>
    <row r="54" spans="2:7" x14ac:dyDescent="0.25">
      <c r="B54" s="77"/>
      <c r="C54" s="140"/>
      <c r="D54" s="140"/>
      <c r="E54" s="78"/>
    </row>
    <row r="55" spans="2:7" x14ac:dyDescent="0.25">
      <c r="B55" s="77"/>
      <c r="C55" s="140"/>
      <c r="D55" s="140"/>
      <c r="E55" s="78"/>
    </row>
    <row r="56" spans="2:7" x14ac:dyDescent="0.25">
      <c r="B56" s="77"/>
      <c r="C56" s="140"/>
      <c r="D56" s="140"/>
      <c r="E56" s="78"/>
    </row>
    <row r="57" spans="2:7" x14ac:dyDescent="0.25">
      <c r="B57" s="77"/>
      <c r="C57" s="140"/>
      <c r="D57" s="140"/>
      <c r="E57" s="78"/>
    </row>
    <row r="58" spans="2:7" x14ac:dyDescent="0.25">
      <c r="B58" s="77"/>
      <c r="C58" s="140"/>
      <c r="D58" s="140"/>
      <c r="E58" s="78"/>
    </row>
    <row r="59" spans="2:7" x14ac:dyDescent="0.25">
      <c r="B59" s="77"/>
      <c r="C59" s="140"/>
      <c r="D59" s="140"/>
      <c r="E59" s="78"/>
    </row>
    <row r="60" spans="2:7" x14ac:dyDescent="0.25">
      <c r="B60" s="77"/>
      <c r="C60" s="140"/>
      <c r="D60" s="140"/>
      <c r="E60" s="78"/>
    </row>
    <row r="61" spans="2:7" x14ac:dyDescent="0.25">
      <c r="B61" s="77"/>
      <c r="C61" s="140"/>
      <c r="D61" s="140"/>
      <c r="E61" s="78"/>
    </row>
    <row r="62" spans="2:7" ht="15.75" thickBot="1" x14ac:dyDescent="0.3">
      <c r="B62" s="40"/>
      <c r="C62" s="141"/>
      <c r="D62" s="141"/>
      <c r="E62" s="79"/>
    </row>
    <row r="64" spans="2:7" ht="16.5" x14ac:dyDescent="0.3">
      <c r="B64" s="135" t="s">
        <v>35</v>
      </c>
      <c r="C64" s="135"/>
      <c r="D64" s="135"/>
      <c r="E64" s="135"/>
      <c r="F64" s="135"/>
      <c r="G64" s="97"/>
    </row>
    <row r="65" spans="2:7" ht="16.5" x14ac:dyDescent="0.25">
      <c r="B65" s="138" t="s">
        <v>36</v>
      </c>
      <c r="C65" s="138"/>
      <c r="D65" s="138"/>
      <c r="E65" s="138"/>
      <c r="F65" s="138"/>
      <c r="G65" s="100"/>
    </row>
  </sheetData>
  <sheetProtection formatCells="0" formatColumns="0" formatRows="0" insertColumns="0" insertRows="0" insertHyperlinks="0" deleteColumns="0" deleteRows="0" sort="0" autoFilter="0" pivotTables="0"/>
  <mergeCells count="27">
    <mergeCell ref="C2:E2"/>
    <mergeCell ref="C3:E3"/>
    <mergeCell ref="C4:E4"/>
    <mergeCell ref="C5:E5"/>
    <mergeCell ref="C6:E6"/>
    <mergeCell ref="C59:D59"/>
    <mergeCell ref="D8:F9"/>
    <mergeCell ref="B11:I11"/>
    <mergeCell ref="G31:H31"/>
    <mergeCell ref="B33:F33"/>
    <mergeCell ref="B47:E47"/>
    <mergeCell ref="C60:D60"/>
    <mergeCell ref="B64:F64"/>
    <mergeCell ref="B65:F65"/>
    <mergeCell ref="C48:D48"/>
    <mergeCell ref="C49:D49"/>
    <mergeCell ref="C61:D61"/>
    <mergeCell ref="C62:D62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</mergeCells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22</vt:i4>
      </vt:variant>
    </vt:vector>
  </HeadingPairs>
  <TitlesOfParts>
    <vt:vector size="22" baseType="lpstr">
      <vt:lpstr>LOTTO 1</vt:lpstr>
      <vt:lpstr>LOTTO 2</vt:lpstr>
      <vt:lpstr>LOTTO 3 </vt:lpstr>
      <vt:lpstr>LOTTO 4 </vt:lpstr>
      <vt:lpstr>LOTTO 5</vt:lpstr>
      <vt:lpstr>LOTTO 6</vt:lpstr>
      <vt:lpstr>LOTTO 7 </vt:lpstr>
      <vt:lpstr>LOTTO 8 </vt:lpstr>
      <vt:lpstr>LOTTO 9 </vt:lpstr>
      <vt:lpstr>LOTTO 10 </vt:lpstr>
      <vt:lpstr>LOTTO 11 </vt:lpstr>
      <vt:lpstr>LOTTO 12 </vt:lpstr>
      <vt:lpstr>LOTTO 13</vt:lpstr>
      <vt:lpstr>LOTTO 14</vt:lpstr>
      <vt:lpstr>LOTTO 15</vt:lpstr>
      <vt:lpstr>LOTTO 16</vt:lpstr>
      <vt:lpstr>LOTTO 17</vt:lpstr>
      <vt:lpstr>LOTTO 18</vt:lpstr>
      <vt:lpstr>LOTTO 19</vt:lpstr>
      <vt:lpstr>LOTTO 20</vt:lpstr>
      <vt:lpstr>LOTTO 21</vt:lpstr>
      <vt:lpstr>LOTTO 22</vt:lpstr>
    </vt:vector>
  </TitlesOfParts>
  <Company>ASL TERAMO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Capasso Emiliano</dc:creator>
  <cp:lastModifiedBy>Lori Domenico</cp:lastModifiedBy>
  <cp:lastPrinted>2016-03-11T09:43:18Z</cp:lastPrinted>
  <dcterms:created xsi:type="dcterms:W3CDTF">2016-02-17T07:33:13Z</dcterms:created>
  <dcterms:modified xsi:type="dcterms:W3CDTF">2018-06-12T08:25:45Z</dcterms:modified>
</cp:coreProperties>
</file>